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6380" windowHeight="8190" tabRatio="500"/>
  </bookViews>
  <sheets>
    <sheet name="ΠΡΟΥΠΟΛΟΓΙΣΜΟΣ ΑΠΕΥΘ ΑΝΑΘ" sheetId="1" r:id="rId1"/>
    <sheet name="Δ.ΚΕΝΤΡΙΚΗΣ ΚΕΡΚΥΡΑΣ" sheetId="2" r:id="rId2"/>
    <sheet name="ΚΑΤΑΣΚΗΝΩΣΕΙΣ" sheetId="3" r:id="rId3"/>
    <sheet name="ΚΕΝΤΡΟ ΚΟΙΝΟΤΗΤΑΣ" sheetId="4" r:id="rId4"/>
    <sheet name="ΞΕΝΩΝΑΣ" sheetId="5" r:id="rId5"/>
    <sheet name="ΟΜΑΔΑ Β (Α4)" sheetId="6" r:id="rId6"/>
  </sheets>
  <definedNames>
    <definedName name="_xlnm._FilterDatabase" localSheetId="0" hidden="1">'ΠΡΟΥΠΟΛΟΓΙΣΜΟΣ ΑΠΕΥΘ ΑΝΑΘ'!$A$1:$R$94</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R108" i="1"/>
  <c r="R104"/>
  <c r="L102"/>
  <c r="L104"/>
  <c r="Q80"/>
  <c r="Q62"/>
  <c r="R31"/>
  <c r="R53"/>
  <c r="R39"/>
  <c r="R37"/>
  <c r="Q31"/>
  <c r="P25"/>
  <c r="Q69"/>
  <c r="L91"/>
  <c r="R68"/>
  <c r="Q68"/>
  <c r="R19"/>
  <c r="R22"/>
  <c r="Q19"/>
  <c r="L31" l="1"/>
  <c r="L68"/>
  <c r="N80"/>
  <c r="P64" l="1"/>
  <c r="N102" l="1"/>
  <c r="Q102"/>
  <c r="F9" l="1"/>
  <c r="H9"/>
  <c r="I9" s="1"/>
  <c r="N9"/>
  <c r="P9"/>
  <c r="A10"/>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F10"/>
  <c r="H10"/>
  <c r="I10" s="1"/>
  <c r="N10"/>
  <c r="P10"/>
  <c r="F11"/>
  <c r="H11"/>
  <c r="I11" s="1"/>
  <c r="J11" s="1"/>
  <c r="N11"/>
  <c r="P11"/>
  <c r="F12"/>
  <c r="H12"/>
  <c r="I12" s="1"/>
  <c r="N12"/>
  <c r="P12"/>
  <c r="H13"/>
  <c r="I13" s="1"/>
  <c r="N13"/>
  <c r="P13"/>
  <c r="F14"/>
  <c r="H14"/>
  <c r="I14" s="1"/>
  <c r="Q14" s="1"/>
  <c r="R14" s="1"/>
  <c r="N14"/>
  <c r="P14"/>
  <c r="F15"/>
  <c r="H15"/>
  <c r="I15" s="1"/>
  <c r="N15"/>
  <c r="P15"/>
  <c r="F16"/>
  <c r="H16"/>
  <c r="I16"/>
  <c r="J16" s="1"/>
  <c r="N16"/>
  <c r="P16"/>
  <c r="F17"/>
  <c r="H17"/>
  <c r="I17" s="1"/>
  <c r="N17"/>
  <c r="P17"/>
  <c r="F18"/>
  <c r="H18"/>
  <c r="I18"/>
  <c r="Q18" s="1"/>
  <c r="R18" s="1"/>
  <c r="N18"/>
  <c r="P18"/>
  <c r="F19"/>
  <c r="H19"/>
  <c r="I19" s="1"/>
  <c r="J19" s="1"/>
  <c r="L19"/>
  <c r="N19"/>
  <c r="P19"/>
  <c r="F20"/>
  <c r="H20"/>
  <c r="I20" s="1"/>
  <c r="J20" s="1"/>
  <c r="N20"/>
  <c r="P20"/>
  <c r="F21"/>
  <c r="H21"/>
  <c r="I21" s="1"/>
  <c r="N21"/>
  <c r="P21"/>
  <c r="F22"/>
  <c r="H22"/>
  <c r="I22" s="1"/>
  <c r="J22" s="1"/>
  <c r="N22"/>
  <c r="P22"/>
  <c r="F23"/>
  <c r="H23"/>
  <c r="I23" s="1"/>
  <c r="N23"/>
  <c r="P23"/>
  <c r="F24"/>
  <c r="H24"/>
  <c r="I24" s="1"/>
  <c r="N24"/>
  <c r="P24"/>
  <c r="F25"/>
  <c r="H25"/>
  <c r="I25" s="1"/>
  <c r="J25" s="1"/>
  <c r="N25"/>
  <c r="F26"/>
  <c r="H26"/>
  <c r="I26" s="1"/>
  <c r="N26"/>
  <c r="P26"/>
  <c r="F27"/>
  <c r="H27"/>
  <c r="I27" s="1"/>
  <c r="J27" s="1"/>
  <c r="N27"/>
  <c r="P27"/>
  <c r="F28"/>
  <c r="H28"/>
  <c r="I28" s="1"/>
  <c r="N28"/>
  <c r="P28"/>
  <c r="F29"/>
  <c r="H29"/>
  <c r="J29"/>
  <c r="N29"/>
  <c r="P29"/>
  <c r="Q29"/>
  <c r="R29" s="1"/>
  <c r="F30"/>
  <c r="H30"/>
  <c r="J30"/>
  <c r="N30"/>
  <c r="P30"/>
  <c r="Q30"/>
  <c r="R30" s="1"/>
  <c r="F31"/>
  <c r="H31"/>
  <c r="J31"/>
  <c r="N31"/>
  <c r="P31"/>
  <c r="F32"/>
  <c r="H32"/>
  <c r="J32"/>
  <c r="N32"/>
  <c r="P32"/>
  <c r="Q32"/>
  <c r="R32" s="1"/>
  <c r="F33"/>
  <c r="H33"/>
  <c r="J33"/>
  <c r="N33"/>
  <c r="P33"/>
  <c r="Q33"/>
  <c r="R33" s="1"/>
  <c r="F34"/>
  <c r="H34"/>
  <c r="J34"/>
  <c r="N34"/>
  <c r="P34"/>
  <c r="Q34"/>
  <c r="R34" s="1"/>
  <c r="F35"/>
  <c r="H35"/>
  <c r="J35"/>
  <c r="N35"/>
  <c r="P35"/>
  <c r="Q35"/>
  <c r="R35" s="1"/>
  <c r="F36"/>
  <c r="H36"/>
  <c r="J36"/>
  <c r="N36"/>
  <c r="P36"/>
  <c r="Q36"/>
  <c r="R36" s="1"/>
  <c r="F37"/>
  <c r="H37"/>
  <c r="J37"/>
  <c r="N37"/>
  <c r="P37"/>
  <c r="Q37"/>
  <c r="F38"/>
  <c r="H38"/>
  <c r="J38"/>
  <c r="N38"/>
  <c r="P38"/>
  <c r="Q38"/>
  <c r="R38"/>
  <c r="F39"/>
  <c r="H39"/>
  <c r="J39"/>
  <c r="N39"/>
  <c r="P39"/>
  <c r="Q39"/>
  <c r="F40"/>
  <c r="H40"/>
  <c r="J40"/>
  <c r="N40"/>
  <c r="P40"/>
  <c r="Q40"/>
  <c r="R40" s="1"/>
  <c r="F41"/>
  <c r="H41"/>
  <c r="J41"/>
  <c r="N41"/>
  <c r="P41"/>
  <c r="Q41"/>
  <c r="R41" s="1"/>
  <c r="F42"/>
  <c r="H42"/>
  <c r="J42"/>
  <c r="N42"/>
  <c r="P42"/>
  <c r="Q42"/>
  <c r="R42" s="1"/>
  <c r="F43"/>
  <c r="H43"/>
  <c r="J43"/>
  <c r="N43"/>
  <c r="P43"/>
  <c r="Q43"/>
  <c r="R43" s="1"/>
  <c r="F44"/>
  <c r="H44"/>
  <c r="J44"/>
  <c r="N44"/>
  <c r="P44"/>
  <c r="Q44"/>
  <c r="R44" s="1"/>
  <c r="F45"/>
  <c r="H45"/>
  <c r="J45"/>
  <c r="N45"/>
  <c r="P45"/>
  <c r="Q45"/>
  <c r="F46"/>
  <c r="H46"/>
  <c r="I46" s="1"/>
  <c r="J46" s="1"/>
  <c r="N46"/>
  <c r="P46"/>
  <c r="R46"/>
  <c r="F47"/>
  <c r="H47"/>
  <c r="I47" s="1"/>
  <c r="J47" s="1"/>
  <c r="N47"/>
  <c r="P47"/>
  <c r="R47"/>
  <c r="F48"/>
  <c r="H48"/>
  <c r="I48" s="1"/>
  <c r="J48" s="1"/>
  <c r="N48"/>
  <c r="P48"/>
  <c r="R48"/>
  <c r="F49"/>
  <c r="H49"/>
  <c r="I49" s="1"/>
  <c r="J49" s="1"/>
  <c r="N49"/>
  <c r="P49"/>
  <c r="R49"/>
  <c r="F50"/>
  <c r="H50"/>
  <c r="I50" s="1"/>
  <c r="J50" s="1"/>
  <c r="N50"/>
  <c r="P50"/>
  <c r="R50"/>
  <c r="F51"/>
  <c r="H51"/>
  <c r="I51" s="1"/>
  <c r="J51" s="1"/>
  <c r="N51"/>
  <c r="P51"/>
  <c r="R51"/>
  <c r="F52"/>
  <c r="H52"/>
  <c r="I52" s="1"/>
  <c r="J52" s="1"/>
  <c r="N52"/>
  <c r="P52"/>
  <c r="R52"/>
  <c r="F53"/>
  <c r="H53"/>
  <c r="I53" s="1"/>
  <c r="J53" s="1"/>
  <c r="N53"/>
  <c r="P53"/>
  <c r="F54"/>
  <c r="H54"/>
  <c r="I54" s="1"/>
  <c r="J54" s="1"/>
  <c r="N54"/>
  <c r="P54"/>
  <c r="R54"/>
  <c r="F55"/>
  <c r="H55"/>
  <c r="I55" s="1"/>
  <c r="J55" s="1"/>
  <c r="N55"/>
  <c r="P55"/>
  <c r="R55"/>
  <c r="F56"/>
  <c r="H56"/>
  <c r="J56"/>
  <c r="N56"/>
  <c r="P56"/>
  <c r="Q56"/>
  <c r="R56" s="1"/>
  <c r="F57"/>
  <c r="H57"/>
  <c r="I57" s="1"/>
  <c r="J57" s="1"/>
  <c r="N57"/>
  <c r="P57"/>
  <c r="R57"/>
  <c r="F58"/>
  <c r="H58"/>
  <c r="J58"/>
  <c r="N58"/>
  <c r="P58"/>
  <c r="Q58"/>
  <c r="R58" s="1"/>
  <c r="A60"/>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F59"/>
  <c r="H59"/>
  <c r="I59" s="1"/>
  <c r="J59" s="1"/>
  <c r="N59"/>
  <c r="P59"/>
  <c r="R59"/>
  <c r="F60"/>
  <c r="H60"/>
  <c r="I60" s="1"/>
  <c r="J60" s="1"/>
  <c r="N60"/>
  <c r="P60"/>
  <c r="R60"/>
  <c r="F61"/>
  <c r="H61"/>
  <c r="I61"/>
  <c r="J61" s="1"/>
  <c r="N61"/>
  <c r="P61"/>
  <c r="R61"/>
  <c r="F62"/>
  <c r="H62"/>
  <c r="I62" s="1"/>
  <c r="J62" s="1"/>
  <c r="N62"/>
  <c r="P62"/>
  <c r="R62"/>
  <c r="F63"/>
  <c r="H63"/>
  <c r="I63" s="1"/>
  <c r="J63" s="1"/>
  <c r="N63"/>
  <c r="P63"/>
  <c r="R63"/>
  <c r="F64"/>
  <c r="H64"/>
  <c r="I64"/>
  <c r="J64" s="1"/>
  <c r="N64"/>
  <c r="R64"/>
  <c r="F65"/>
  <c r="H65"/>
  <c r="J65"/>
  <c r="N65"/>
  <c r="P65"/>
  <c r="R65"/>
  <c r="F66"/>
  <c r="H66"/>
  <c r="I66" s="1"/>
  <c r="J66" s="1"/>
  <c r="N66"/>
  <c r="P66"/>
  <c r="R66"/>
  <c r="F67"/>
  <c r="H67"/>
  <c r="I67" s="1"/>
  <c r="J67" s="1"/>
  <c r="N67"/>
  <c r="P67"/>
  <c r="R67"/>
  <c r="F68"/>
  <c r="H68"/>
  <c r="I68" s="1"/>
  <c r="J68" s="1"/>
  <c r="N68"/>
  <c r="P68"/>
  <c r="F69"/>
  <c r="H69"/>
  <c r="I69" s="1"/>
  <c r="J69" s="1"/>
  <c r="N69"/>
  <c r="P69"/>
  <c r="R69"/>
  <c r="F70"/>
  <c r="H70"/>
  <c r="I70" s="1"/>
  <c r="J70" s="1"/>
  <c r="N70"/>
  <c r="P70"/>
  <c r="R70"/>
  <c r="F71"/>
  <c r="H71"/>
  <c r="J71"/>
  <c r="N71"/>
  <c r="P71"/>
  <c r="R71"/>
  <c r="F72"/>
  <c r="H72"/>
  <c r="I72" s="1"/>
  <c r="J72" s="1"/>
  <c r="N72"/>
  <c r="P72"/>
  <c r="R72"/>
  <c r="F73"/>
  <c r="H73"/>
  <c r="I73" s="1"/>
  <c r="J73" s="1"/>
  <c r="N73"/>
  <c r="P73"/>
  <c r="R73"/>
  <c r="F74"/>
  <c r="H74"/>
  <c r="I74" s="1"/>
  <c r="J74" s="1"/>
  <c r="N74"/>
  <c r="P74"/>
  <c r="R74"/>
  <c r="F75"/>
  <c r="H75"/>
  <c r="I75" s="1"/>
  <c r="J75" s="1"/>
  <c r="N75"/>
  <c r="P75"/>
  <c r="R75"/>
  <c r="F76"/>
  <c r="H76"/>
  <c r="I76" s="1"/>
  <c r="J76" s="1"/>
  <c r="N76"/>
  <c r="P76"/>
  <c r="R76"/>
  <c r="F77"/>
  <c r="H77"/>
  <c r="J77"/>
  <c r="N77"/>
  <c r="P77"/>
  <c r="R77"/>
  <c r="F78"/>
  <c r="H78"/>
  <c r="J78"/>
  <c r="N78"/>
  <c r="P78"/>
  <c r="R78"/>
  <c r="F79"/>
  <c r="H79"/>
  <c r="J79"/>
  <c r="N79"/>
  <c r="P79"/>
  <c r="R79"/>
  <c r="F80"/>
  <c r="H80"/>
  <c r="J80"/>
  <c r="P80"/>
  <c r="R80"/>
  <c r="F81"/>
  <c r="H81"/>
  <c r="J81"/>
  <c r="N81"/>
  <c r="P81"/>
  <c r="R81"/>
  <c r="F82"/>
  <c r="H82"/>
  <c r="J82"/>
  <c r="N82"/>
  <c r="P82"/>
  <c r="R82"/>
  <c r="F83"/>
  <c r="H83"/>
  <c r="J83"/>
  <c r="N83"/>
  <c r="P83"/>
  <c r="R83"/>
  <c r="F84"/>
  <c r="H84"/>
  <c r="J84"/>
  <c r="N84"/>
  <c r="P84"/>
  <c r="R84"/>
  <c r="F85"/>
  <c r="H85"/>
  <c r="J85"/>
  <c r="N85"/>
  <c r="P85"/>
  <c r="R85"/>
  <c r="F86"/>
  <c r="H86"/>
  <c r="J86"/>
  <c r="N86"/>
  <c r="P86"/>
  <c r="R86"/>
  <c r="F87"/>
  <c r="H87"/>
  <c r="J87"/>
  <c r="N87"/>
  <c r="P87"/>
  <c r="R87"/>
  <c r="F88"/>
  <c r="H88"/>
  <c r="J88"/>
  <c r="N88"/>
  <c r="P88"/>
  <c r="R88"/>
  <c r="F89"/>
  <c r="H89"/>
  <c r="J89"/>
  <c r="N89"/>
  <c r="P89"/>
  <c r="R89"/>
  <c r="F90"/>
  <c r="N90"/>
  <c r="R90"/>
  <c r="F102"/>
  <c r="P102"/>
  <c r="F103"/>
  <c r="Q103"/>
  <c r="R103" s="1"/>
  <c r="N104"/>
  <c r="R91" l="1"/>
  <c r="R45"/>
  <c r="Q91"/>
  <c r="J91"/>
  <c r="F104"/>
  <c r="Q104"/>
  <c r="J23"/>
  <c r="Q23"/>
  <c r="R23" s="1"/>
  <c r="F91"/>
  <c r="N91"/>
  <c r="P91"/>
  <c r="R102"/>
  <c r="Q11"/>
  <c r="R11" s="1"/>
  <c r="H91"/>
  <c r="P104"/>
  <c r="J24"/>
  <c r="Q24"/>
  <c r="R24" s="1"/>
  <c r="Q26"/>
  <c r="R26" s="1"/>
  <c r="J26"/>
  <c r="J17"/>
  <c r="Q17"/>
  <c r="R17" s="1"/>
  <c r="J21"/>
  <c r="Q21"/>
  <c r="R21" s="1"/>
  <c r="J9"/>
  <c r="Q9"/>
  <c r="R9" s="1"/>
  <c r="J28"/>
  <c r="Q28"/>
  <c r="R28" s="1"/>
  <c r="J13"/>
  <c r="Q13"/>
  <c r="R13" s="1"/>
  <c r="J10"/>
  <c r="Q10"/>
  <c r="R10" s="1"/>
  <c r="J15"/>
  <c r="Q15"/>
  <c r="R15" s="1"/>
  <c r="J12"/>
  <c r="Q12"/>
  <c r="R12" s="1"/>
  <c r="J18"/>
  <c r="J14"/>
  <c r="Q20"/>
  <c r="R20" s="1"/>
  <c r="Q16"/>
  <c r="R16" s="1"/>
  <c r="Q25"/>
  <c r="R25" s="1"/>
  <c r="O9" i="6"/>
  <c r="P9" s="1"/>
  <c r="N9"/>
  <c r="F9"/>
  <c r="O8"/>
  <c r="P8" s="1"/>
  <c r="P10" s="1"/>
  <c r="N8"/>
  <c r="N10" s="1"/>
  <c r="L8"/>
  <c r="L10" s="1"/>
  <c r="F8"/>
  <c r="F10" s="1"/>
  <c r="E33" i="5"/>
  <c r="E32"/>
  <c r="A32"/>
  <c r="E31"/>
  <c r="E30"/>
  <c r="E29"/>
  <c r="E28"/>
  <c r="E27"/>
  <c r="E26"/>
  <c r="E25"/>
  <c r="A25"/>
  <c r="E24"/>
  <c r="E23"/>
  <c r="E22"/>
  <c r="A22"/>
  <c r="A23" s="1"/>
  <c r="E21"/>
  <c r="E20"/>
  <c r="E19"/>
  <c r="E18"/>
  <c r="E17"/>
  <c r="E16"/>
  <c r="E15"/>
  <c r="E14"/>
  <c r="E13"/>
  <c r="E12"/>
  <c r="E11"/>
  <c r="E10"/>
  <c r="E9"/>
  <c r="E8"/>
  <c r="E45" i="4"/>
  <c r="E44"/>
  <c r="E43"/>
  <c r="E42"/>
  <c r="A42"/>
  <c r="E41"/>
  <c r="E40"/>
  <c r="E39"/>
  <c r="E38"/>
  <c r="E37"/>
  <c r="A37"/>
  <c r="A38" s="1"/>
  <c r="A39" s="1"/>
  <c r="A40" s="1"/>
  <c r="E36"/>
  <c r="A36"/>
  <c r="E35"/>
  <c r="E34"/>
  <c r="E33"/>
  <c r="E32"/>
  <c r="A32"/>
  <c r="A33" s="1"/>
  <c r="A34" s="1"/>
  <c r="E31"/>
  <c r="A31"/>
  <c r="E30"/>
  <c r="E29"/>
  <c r="E28"/>
  <c r="E27"/>
  <c r="E26"/>
  <c r="A26"/>
  <c r="A27" s="1"/>
  <c r="A28" s="1"/>
  <c r="A29" s="1"/>
  <c r="E25"/>
  <c r="E24"/>
  <c r="A24"/>
  <c r="E23"/>
  <c r="E22"/>
  <c r="E21"/>
  <c r="E20"/>
  <c r="A20"/>
  <c r="A21" s="1"/>
  <c r="A22" s="1"/>
  <c r="A23" s="1"/>
  <c r="E19"/>
  <c r="E18"/>
  <c r="E17"/>
  <c r="A17"/>
  <c r="E16"/>
  <c r="A16"/>
  <c r="E15"/>
  <c r="E14"/>
  <c r="E13"/>
  <c r="A13"/>
  <c r="E12"/>
  <c r="E11"/>
  <c r="E10"/>
  <c r="A10"/>
  <c r="E9"/>
  <c r="E8"/>
  <c r="G21" i="3"/>
  <c r="D21"/>
  <c r="H20"/>
  <c r="E20"/>
  <c r="A20"/>
  <c r="H19"/>
  <c r="E19"/>
  <c r="H18"/>
  <c r="E18"/>
  <c r="H17"/>
  <c r="E17"/>
  <c r="A17"/>
  <c r="A18" s="1"/>
  <c r="H16"/>
  <c r="E16"/>
  <c r="H15"/>
  <c r="E15"/>
  <c r="H14"/>
  <c r="E14"/>
  <c r="H13"/>
  <c r="E13"/>
  <c r="H12"/>
  <c r="E12"/>
  <c r="H11"/>
  <c r="E11"/>
  <c r="H10"/>
  <c r="E10"/>
  <c r="H9"/>
  <c r="E9"/>
  <c r="A9"/>
  <c r="H8"/>
  <c r="E8"/>
  <c r="E91" i="2"/>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A10"/>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E9"/>
  <c r="R92" i="1" l="1"/>
  <c r="R93" s="1"/>
  <c r="R94" s="1"/>
  <c r="E21" i="3"/>
  <c r="E46" i="4"/>
  <c r="F11" i="6"/>
  <c r="F12" s="1"/>
  <c r="E92" i="2"/>
  <c r="L11" i="6"/>
  <c r="L12" s="1"/>
  <c r="N11"/>
  <c r="N12" s="1"/>
  <c r="P11"/>
  <c r="P12" s="1"/>
  <c r="H21" i="3"/>
  <c r="E34" i="5"/>
  <c r="R109" i="1" l="1"/>
  <c r="R110" s="1"/>
  <c r="R111" s="1"/>
  <c r="E22" i="3"/>
  <c r="E23"/>
  <c r="E93" i="2"/>
  <c r="E94" s="1"/>
  <c r="E36" i="5"/>
  <c r="E35"/>
  <c r="H22" i="3"/>
  <c r="H23"/>
  <c r="E48" i="4"/>
  <c r="E47"/>
</calcChain>
</file>

<file path=xl/sharedStrings.xml><?xml version="1.0" encoding="utf-8"?>
<sst xmlns="http://schemas.openxmlformats.org/spreadsheetml/2006/main" count="496" uniqueCount="159">
  <si>
    <t>ΓΡΑΦΙΚΗ ΥΛΗ ΥΠΗΡΕΣΙΩΝ ΔΗΜΟΥ ΚΕΡΚΥΡΑΣ ΚΑΙ ΔΙΑΠΟΝΤΙΩΝ ΝΗΣΩΝ  ΕΤΟΥΣ 2023</t>
  </si>
  <si>
    <t>α/α</t>
  </si>
  <si>
    <t>Περιγραφή Ειδών Γραφικής Ύλης</t>
  </si>
  <si>
    <t>Μ/Μ</t>
  </si>
  <si>
    <t>Τιμή Μονάδας</t>
  </si>
  <si>
    <t>ΟΜΑΔΑ Α. Προμήθεια γραφικής ύλης και λοιπά υλικά γραφείων</t>
  </si>
  <si>
    <t>Συνολικές Ποσότητες</t>
  </si>
  <si>
    <t>ΣΥΝΟΛΙΚΗ ΑΞΙΑ χωρίς ΦΠΑ</t>
  </si>
  <si>
    <t xml:space="preserve">Είδη για  Δ/νσεις Δήμου        </t>
  </si>
  <si>
    <t>Είδη για Δομές Δ/νσης Κοινωνικής Προστασίας Παιδείας και Πολιτισμού</t>
  </si>
  <si>
    <t>Κατασκηνώσεις</t>
  </si>
  <si>
    <t>Βοήθεια</t>
  </si>
  <si>
    <t>στο Σπίτι</t>
  </si>
  <si>
    <t xml:space="preserve">Κέντρο Κοινότητας </t>
  </si>
  <si>
    <t xml:space="preserve">Ξενώνας φιλοξενίας </t>
  </si>
  <si>
    <t>Κ.Α 15.6612.001</t>
  </si>
  <si>
    <t>ΚΑ 60.6612.003</t>
  </si>
  <si>
    <t>ΚΑ. 60.6612.001</t>
  </si>
  <si>
    <t>Ποσότητες</t>
  </si>
  <si>
    <t>Αξία</t>
  </si>
  <si>
    <r>
      <rPr>
        <b/>
        <sz val="8"/>
        <color rgb="FF000000"/>
        <rFont val="Calibri"/>
        <family val="2"/>
        <charset val="161"/>
      </rPr>
      <t>ΟΜΑΔΑ Α. Προμήθεια γραφικής ύλης και λοιπά υλικά γραφείων</t>
    </r>
    <r>
      <rPr>
        <sz val="8"/>
        <color rgb="FF000000"/>
        <rFont val="Calibri"/>
        <family val="2"/>
        <charset val="161"/>
      </rPr>
      <t>(CPV 30192700-8-Γραφική ύλη)</t>
    </r>
  </si>
  <si>
    <t>CD ΕΓΓΡΑΦΗΣ ΧΩΡΗΤΙΚΟΤΗΤΑΣ 700MB ΤΑΧΥΤΗΤΑ ΕΓΓΡΑΦΗΣ EΩΣ 16X</t>
  </si>
  <si>
    <t>Τεμ.</t>
  </si>
  <si>
    <t>USB FLASH MEMORY STICK ΧΩΡΗΤΙΚΟΤΗΤΑΣ 16  GB ΣΥΝΔΕΣΗΣ USB 2.0 TOYΛAXIΣTON</t>
  </si>
  <si>
    <t>USB FLASH MEMORY STICK ΧΩΡΗΤΙΚΟΤΗΤΑΣ 8  GB ΣΥΝΔΕΣΗΣ USB 2.0 TOYΛAXIΣTON</t>
  </si>
  <si>
    <t>TURIKAN ΑΠΟΣΥΡΡΑΠΤΙΚΟ ΤΑΝΑΛΙΑ</t>
  </si>
  <si>
    <t>ΑΡΙΘΜΟΜΗΧΑΝΗ 12 ΨΗΦΙΩΝ ΜΕ ΜΕΓΑΛΗ ΟΘΟΝΗ ΛΕΙΤΟΥΡΓΙΑ   ΜΕ ΜΠΑΤΑΡΙΑ ΚΑΙ ΗΛΙΑΚΗ ΕΝΕΡΓΕΙΑ</t>
  </si>
  <si>
    <t>ΦΥΛΛΑ ΡΙΓΕ Α4 ΜΕ ΕΥΡΕΤΗΡΙΟ ΕΛΛΗΝΙΚΟ 100 Φ.</t>
  </si>
  <si>
    <t>ΒΙΒΛΙΟ ΔΙΕΚΠΕΡΑΙΩΣΗΣ ΕΓΓΡΑΦΩΝ 100Φ</t>
  </si>
  <si>
    <t>ΦΥΛΛΑΔΑ ΡΙΓΕ Α4 100Φ</t>
  </si>
  <si>
    <t>ΒΙΒΛΙΟ ΠΡΑΚΤΙΚΩΝ 100Φ</t>
  </si>
  <si>
    <t>ΠΡΩΤΟΚΟΛΛΟ ΑΛΛΗΛΟΓΡΑΦΙΑΣ 21Χ30 200Φ</t>
  </si>
  <si>
    <t>ΓΟΜΑ ΛΕΥΚΗ ΓΙΑ ΜΟΛΥΒΙ</t>
  </si>
  <si>
    <t>ΔΙΑΛΥΤΙΚΟ ΓΙΑ ΔΙΟΡΘΩΤΙΚΟ ΜΟΝΟ  20ml</t>
  </si>
  <si>
    <t>ΔΙΟΡΘΩΤΙΚΗ ΤΑΙΝΙΑ ΛΕΥΚΗ ΔΙΑΣΤ.  42MMX6M</t>
  </si>
  <si>
    <t>ΔΙΟΡΘΩΤΙΚΟ ΥΓΡΟ ΜΟΝΟ 20ml</t>
  </si>
  <si>
    <t>ΕΠΙΤΡΑΠΕΖΙΑ ΞΥΛΙΝΗ ΒΑΣΗ ΓΙΑ ΗΜΕΡΟΔΕΙΚΤΗ ΓΡΑΦΕΙΟΥ</t>
  </si>
  <si>
    <t>ΕΤΙΚΕΤΕΣ ΑΥΤ/ΤΕΣ 100χ50 χιλιοστ. πακέτο 40 φύλλων (των 3 τεμαχίων για κάθε φύλλο)</t>
  </si>
  <si>
    <t>ΖΕΛΑΤΙΝΕΣ ΓΙΑ ΝΤΟΣΙΕ Α4 με άνοιγμα από πάνω ΣΥΣΚΕΥΑΣΊΑ 100ΤΕΜ</t>
  </si>
  <si>
    <t>ΗΜΕΡΟΛΟΓΙΑ ΕΠΙΤΡΑΠΕΖΙΑ ΗΜΕΡΟΔΕΙΚΤΗΣ ΔΙΑΣΤ.(12 Χ 8) ΓΙΑ ΤΟΠΟΘΕΤΗΣΗ ΣΕ ΒΑΣΗ</t>
  </si>
  <si>
    <t>ΗΜΕΡΟΛΟΓΙΟ 24,5Χ17</t>
  </si>
  <si>
    <t>ΚΛΑΣΕΡ 8Χ32</t>
  </si>
  <si>
    <t>ΚΟΛΛΑ  STICK  ΓΙΑ ΧΑΡΤΙ ΚΑΙ ΧΑΡΤΟΝΙ  ΜΕ ΚΑΠΑΚΙ ΠΟΥ ΒΙΔΩΝΕΙ 21 gr περίπου</t>
  </si>
  <si>
    <t xml:space="preserve">ΚΟΛΛΑ ΛΕΥΚΗ ΥΓΡΗ ΠΟΛΛΑΠΛΩΝ ΧΡΗΣΕΩΝ ΣΥΣΚ. 500 ΓΡΑΜ.  </t>
  </si>
  <si>
    <t xml:space="preserve">ΚΟΛΛΕΣ ΑΝΑΦΟΡΑΣ πακέτο 400 φύλλων </t>
  </si>
  <si>
    <t>τεμ</t>
  </si>
  <si>
    <t>ΚΟΛΛΗΤΙΚΗ ΤΑΙΝΙΑ ΣΥΣΚΕΥΑΣΙΑΣ ΚΑΦΕ 50 mmx 50 m</t>
  </si>
  <si>
    <t>ΚΟΛΛΗΤΙΚΗ ΤΑΙΝΙΑ ΣΥΣΚΕΥΑΣΙΑΣ ΔΙΑΦΑΝΗ  48 mmx 50 m</t>
  </si>
  <si>
    <t xml:space="preserve">ΚΟΠΙΔΗ 18mm ΜΕ ΚΟΥΜΠΙ ΑΣΦΑΛΕΙΑΣ ΚΑΙ ΠΛΑΣΤΙΚΗ ΛΑΒΗ </t>
  </si>
  <si>
    <t>ΚΟΥΤΙ  ΚΟΦΤΟ ΣΚΛΗΡΟ PVC ΔΙΑΣΤΑΣΕΙΣ 8Χ34Χ28</t>
  </si>
  <si>
    <t>ΚΟΥΤΙ ΠΕΡΙΟΔΙΚΩΝ ΑΡΧΕΙΟΘΕΤΗΣΗΣ Α4   ΚΟΦΤΟ ΧΑΡΤΙΝΟ</t>
  </si>
  <si>
    <t>ΚΟΥΤΙΑ ΑΡΧΕΙΟΥ ΧΑΡΤΟΝΙ ΜΕ ΛΑΣΤΙΧΟ 3 CM 25X35</t>
  </si>
  <si>
    <t>ΚΟΥΤΙΑ ΑΡΧΕΙΟΥ ΧΑΡΤΟΝΙ ΜΕ ΛΑΣΤΙΧΟ 5 CM 25X35</t>
  </si>
  <si>
    <t>ΚΟΥΤΙΑ ΑΡΧΕΙΟΥ ΧΑΡΤΟΝΙ ΜΕ ΛΑΣΤΙΧΟ 8 CM 25X35</t>
  </si>
  <si>
    <t>ΚΟΥΤΙΑ ΑΡΧΕΙΟΥ ΧΑΡΤΟΝΙ ΜΕ ΛΑΣΤΙΧΟ 10 CM 25X35</t>
  </si>
  <si>
    <t>Τεμ</t>
  </si>
  <si>
    <t>ΚΥΒΟΣ ΣΗΜΕΙΩΣΕΩΝ ΛΕΥΚΟΣ ΑΝΤΑΛ. 500Φ</t>
  </si>
  <si>
    <t>τεμ.</t>
  </si>
  <si>
    <t>ΚΥΒΟΥΣ ΣΗΜ/ΕΩΝ ΕΓΧΡΩΜΟΥΣ ΑΥΤΟΚ/ΤΟΥΣ</t>
  </si>
  <si>
    <t>ΒΑΣΗ  ΓΙΑ ΣΕΛΟΤΕΙΠ ΕΠΙΤΡΑΠΕΖΙΑ ΒΑΡΕΩΣ ΤΥΠΟΥ</t>
  </si>
  <si>
    <t>Tεμ.</t>
  </si>
  <si>
    <t>ΜΑΡΚΑΔΟΡΟΙ ΥΠΟΓΡΑΜΜΙΣΗΣ   ΦΩΣΦΟΡΟΥΧΟΙ ΔΙΑΦΟΡΩΝ ΧΡΩΜΑΤΩΝ ΜΕ ΕΥΡΟΣ ΓΡΑΦΗΣ 3-5 mm</t>
  </si>
  <si>
    <t>ΜΑΡΚΑΔΟΡΟΙ ΧΟΝΔΡΟΙ ΚΟΥΤΙ 12 ΤΕΜ ΖΩΓΡΑΦΙΚΗΣ</t>
  </si>
  <si>
    <t xml:space="preserve">ΜΑΡΚΑΔΟΡΟΣ ΑΝΕΞΙΤΗΛΟΣ  ΧΟΝΔΡΗΣ  ΓΡΑΦΗΣ  ΣΥΣΚΕΥΑΣΙΑΣ ΜΕ ΣΤΡΟΓΓΥΛΗ ΜΥΤΗ ΚΟΚΚΙΝΟ </t>
  </si>
  <si>
    <t>ΜΑΡΚΑΔΟΡΟΣ ΑΝΕΞΙΤΗΛΟΣ  ΧΟΝΔΡΗΣ ΓΡΑΦΗΣ  ΣΥΣΚΕΥΑΣΙΑΣ ΜΕ ΣΤΡΟΓΓΥΛΗ ΜΥΤΗ ΜΠΛΕ</t>
  </si>
  <si>
    <t>ΜΑΡΚΑΔΟΡΟΣ ΑΝΕΞΙΤΗΛΟΣ ΧΟΝΔΡΗΣ ΓΡΑΦΗΣ  ΣΥΣΚΕΥΑΣΙΑΣ ΜΕ ΣΤΡΟΓΓΥΛΗ ΜΥΤΗ ΜΑΥΡΟ</t>
  </si>
  <si>
    <t>ΜΑΡΚΑΔΟΡΟΣ ΥΓΡΗΣ ΜΕΛΑΝΗΣ  ΚΟΚΚΙΝΟΣ  0,7  mm</t>
  </si>
  <si>
    <t>ΜΑΡΚΑΔΟΡΟΣ ΥΓΡΗΣ ΜΕΛΑΝΗΣ  ΜΠΛΕ 0,7 mm</t>
  </si>
  <si>
    <t>ΜΕΛΑΝΙ ΜΠΛΕ ΓΙΑ ΤΑΜΠΟΝ 27ml</t>
  </si>
  <si>
    <t xml:space="preserve">ΜΟΛΥΒΙ ΞΥΛΙΝΟ ΗΒ </t>
  </si>
  <si>
    <t xml:space="preserve">ΝΤΟΣΙΕ ΠΛΑΣΤΙΚΟ ΜΕ ΔΙΑΦΑΝΕΣ ΕΞΩΦ. ΚΑΙ ΕΛΑΣΜΑ </t>
  </si>
  <si>
    <t>ΞΥΣΤΡΑ ΠΛΑΣΤΙΚΗ ΜΟΛΥΒΙΟΥ</t>
  </si>
  <si>
    <t xml:space="preserve">ΠΕΡΦΟΡΑΤΕΡ ΜΕΤΑΛΛΙΚΟ  2 ΤΡΥΠΩΝ ΔΥΝΑΤΟΤΗΤΑ ΔΙΑΤΡΗΣΗΣ 20 ΣΕΛΙΔΩΝ ΜΕ ΟΔΗΓΟ ΓΙΑ ΑΚΡΙΒΕΙΑ ΣΤΟ ΤΡΥΠΗΜΑ </t>
  </si>
  <si>
    <t xml:space="preserve">ΠΗΛΟΣ ΧΕΙΡΟΤΕΧΝΙΑΣ ΔΙΑΦ. ΧΡΩΜΑΤΩΝ ΑΥΤΟΞΗΡΟΥΜΕΝΟΙ ΜΙΣΟΥ ΚΙΛΟΥ </t>
  </si>
  <si>
    <t xml:space="preserve">ΠΙΝΕΖΕΣ ΚΟΥΤΙ ΣΥΣΚΕΥΑΣΙΑ 100 ΤΕΜ  ΔΙΑΦ ΧΡΩΜΑΤΩΝ </t>
  </si>
  <si>
    <t>ΠΛΑΣΤΕΛΙΝΗ ΔΙΑΦ. ΧΡΩΜΑΤΩΝ ΣΥΣΚ. 500 ΓΡΑΜ.</t>
  </si>
  <si>
    <t>ΣΕΛΟΤΕΙΠ ΔΙΑΦΑΝΗ 19Χ33</t>
  </si>
  <si>
    <t xml:space="preserve">ΣΤΥΛΟ ΔΙΑΡΚΕΙΑΣ ΚΟΚΚΙΝΟ ΤΥΠΟΥ ΒΙC </t>
  </si>
  <si>
    <t xml:space="preserve">ΣΤΥΛΟ ΔΙΑΡΚΕΙΑΣ ΜΑΥΡΟ ΤΥΠΟΥ ΒΙC </t>
  </si>
  <si>
    <t>ΣΤΥΛΟ ΔΙΑΡΚΕΙΑΣ ΜΠΛΕ ΤΥΠΟΥ ΒΙC</t>
  </si>
  <si>
    <t>ΣΥΝΔΕΤΗΡΕΣ Νο 3 ΜΕΤΑΛΛΙΚΟΙ ΜΕ ΠΛΑΣΤΙΚΟ ΜΕΤΑΛΛΙΚΟ ΠΕΡΙΒΛΗΜΑ ΣΕ ΣΥΣΚΕΥΑΣΙΑ 100ΤΕΜ.</t>
  </si>
  <si>
    <t>ΤΕΜ.</t>
  </si>
  <si>
    <t xml:space="preserve">ΣΥΝΔΕΤΗΡΕΣ Νο 5 ΜΕΤΑΛΛΙΚΟΙ ΜΕ ΠΛΑΣΤΙΚΟ ΜΕΤΑΛΛΙΚΟ ΠΕΡΙΒΛΗΜΑ ΣΕ ΣΥΣΚΕΥΑΣΙΑ 100ΤΕΜ. </t>
  </si>
  <si>
    <t xml:space="preserve">ΣΥΡΜΑ  ΠΙΠΑΣ </t>
  </si>
  <si>
    <t>ΣΥΡΜΑΤΑ ΓΙΑ ΣΥΡΡΑΠΤΙΚΟ 24/6</t>
  </si>
  <si>
    <t>ΣΥΡΜΑΤΑ ΓΙΑ ΣΥΡΡΑΠΤΙΚΟ Νο 64</t>
  </si>
  <si>
    <t>ΣΥΡΡΑΠΤΙΚΟ ΧΕΙΡΟΣ ΠΕΝΣΑ ΜΕΓ.12’’Φ20 ΜΕΤΑΛ.</t>
  </si>
  <si>
    <t>ΣΥΡΡΑΠΤΙΚΟ ΧΕΙΡΟΣ ΠΕΝΣΑ ΜΕΓ.64’’Φ20 ΜΕΤΑΛΛΙΚΟ</t>
  </si>
  <si>
    <t>ΤΑΜΠΟΝ ΜΠΛΕ ΓΙΑ ΣΦΡΑΓΙΔΕΣ 8,5Χ12,5</t>
  </si>
  <si>
    <t>ΤΕΜΠΕΡΑ ΜΠΟΥΚΑΛΙ ΔΙΑΦ. ΧΡΩΜΑΤΩΝ 500ML</t>
  </si>
  <si>
    <t>ΤΕΤΡΑΔΙΟ ΜΕ ΣΚΛΗΡΟ ΕΞΩΦΥΛΛΟ 100 ΦΥΛΛΩΝ</t>
  </si>
  <si>
    <t>ΤΕΤΡΑΔΙΟ ΜΕ ΣΚΛΗΡΟ ΕΞΩΦΥΛΛΟ 50 ΦΥΛΛΩΝ</t>
  </si>
  <si>
    <t>ΦΑΚΕΛΟΙ ΣΚΛΗΡΟ ΧΑΡΤΟΝΙ ΜΕ ΛΑΣΤΙΧΟ ΑΡΧΕΙΟΘΕΤΗΣΗΣ 35Χ25Χ1,5</t>
  </si>
  <si>
    <t>ΦΑΚΕΛΟΣ ΑΛ/ΦΙΑΣ ΛΕΥΚΟΣ ΑΥΤ/ΤΟΣ 11,5Χ23</t>
  </si>
  <si>
    <t>ΦΑΚΕΛΟΣ ΑΛ/ΦΙΑΣ ΛΕΥΚΟΣ ΑΥΤ/ΤΟΣ ΣΑΚ/ΛΑ 22Χ30</t>
  </si>
  <si>
    <t>ΦΑΚΕΛΟΣ ΑΛ/ΦΙΑΣ ΛΕΥΚΟΣ ΑΥΤ/ΤΟΣ ΣΑΚ/ΛΑ 31,5Χ41,5</t>
  </si>
  <si>
    <t>ΦΑΚΕΛΟΣ ΧΑΡΤΟΝΙ ΑΡΧΕΙΟΥ ΜΕ ΚΟΡΔΟΝΙ 35Χ25</t>
  </si>
  <si>
    <t>ΦΑΚΕΛΟΣ ΧΑΡΤΟΝΙ ΔΙΦΥΛΛΟΣ ΜΕ ΕΛΑΣΜΑ ΜΕΤΑΛΛΙΚΟ ΔΙΑΣΤ. 25Χ 35 CM</t>
  </si>
  <si>
    <t xml:space="preserve">ΤΕΜ. </t>
  </si>
  <si>
    <t>ΦΑΚΕΛΟΣ ΧΑΡΤΟΝΙ ΜΕ ΛΑΣΤΙΧΟ ΚΑΙ ΑΥΤΙΑ ΥΛΙΚΟ ΚΑΤΑΣΚΕΥΗΣ PRESPAN ΜΕ ΑΝΘΕΚΤΙΚΑ ΛΑΣΤΙΧΑ  ΣΕ ΔΙΑΦΟΡΑ ΧΡΩΜΑΤΑ ΔΙΑΣΤΑΣΕΩΝ Α4.</t>
  </si>
  <si>
    <t>ΧΑΡΑΚΑΣ 20 cm ΠΛΑΣΤΙΚΟΣ</t>
  </si>
  <si>
    <t>ΧΑΡΤΙ ΒΕΛΟΥΤΕ ΔΙΑΣΤ. 70Χ100 CM</t>
  </si>
  <si>
    <t>ΧΑΡΤΙ ΓΚΟΦΡΕ ΔΙΑΦΟΡΩΝ ΧΡΩΜΑΤΩΝ ΔΙΑΣΤ. 50 cm x 2 m</t>
  </si>
  <si>
    <t>ΧΑΡΤΙ ΠΕΡΙΤΥΛΙΓΜΑΤΟΣ 10Μ ΔΙΑΣΤ 70Χ100 CM</t>
  </si>
  <si>
    <t xml:space="preserve">Χαρτί πλότερ 0,300Χ45,7   80gr </t>
  </si>
  <si>
    <t xml:space="preserve">ΤΕΜ </t>
  </si>
  <si>
    <t>ΧΑΡΤΟΝΙΑ CANSON ΔΙΑΣΤ.50Χ70 ΔΙΑΦΟΡΑ ΧΡΩΜΑΤΑ</t>
  </si>
  <si>
    <t>ΧΑΡΤΟΝΙΑ ΟΝΤΟΥΛΕ ΔΙΑΣΤ. 50Χ70 CM ΔΙΑΦΟΡΑ ΧΡΩΜΑΤΑ</t>
  </si>
  <si>
    <t>ΧΑΡΤΟΤΑΙΝΙΑ ΤΑΜΙΑΚΩΝ ΜΗΧΑΝΩΝ ΤΥΠΟΥ ΔΙΑΣΤΑΣΕΩΝ 57×50 (THERMAL)</t>
  </si>
  <si>
    <t>ΨΑΛΙΔΙ ΓΡΑΦΕΙΟΥ  ΜΕΤΑΛΛΙΚΌ ΜΕ ΠΛΑΣΤΙΚΗ ΛΑΒΗ  18 CM</t>
  </si>
  <si>
    <t>ΒΑΣΗ ΓΡΑΦΕΙΟΥ ΓΙΑ ΚΥΒΟΥΣ ΣΗΜΕΙΩΣΕΩΝ ΠΛΑΣΤΙΚΗ</t>
  </si>
  <si>
    <t>Συνολα</t>
  </si>
  <si>
    <t xml:space="preserve">                                                                               Σύνολο ΟΜΑΔΑΣ Α- (Προμήθεια γραφικής ύλης και λοιπά υλικά γραφείων ) (χωρίς ΦΠΑ)</t>
  </si>
  <si>
    <t xml:space="preserve">                                                                                                                                                                                                                                                       ΦΠΑ 24%</t>
  </si>
  <si>
    <t>ΦΠΑ 24%</t>
  </si>
  <si>
    <t xml:space="preserve">                                                                                      Σύνολο ΟΜΑΔΑΣ Α- (Προμήθεια γραφικής ύλης και λοιπά υλικά γραφείων )(με ΦΠΑ)</t>
  </si>
  <si>
    <t>M/M</t>
  </si>
  <si>
    <t>ΟΜΑΔΑ Β. Προμήθεια Φωτοαντιγραφικού χαρτιού</t>
  </si>
  <si>
    <t xml:space="preserve"> Κ.Α 10.6612.004</t>
  </si>
  <si>
    <t xml:space="preserve">ΠΙΚΠΑ                                  </t>
  </si>
  <si>
    <t xml:space="preserve">ΒΙΔΟ                                                 </t>
  </si>
  <si>
    <t>Κ.Α. 15.6612.002</t>
  </si>
  <si>
    <t xml:space="preserve"> Κ.Α.   60.6612.004</t>
  </si>
  <si>
    <t>Κ.Α. 60.6612.002</t>
  </si>
  <si>
    <r>
      <rPr>
        <b/>
        <sz val="8"/>
        <color rgb="FF000000"/>
        <rFont val="Calibri"/>
        <family val="2"/>
        <charset val="161"/>
      </rPr>
      <t>ΟΜΑΔΑ Β. Προμήθεια Φωτοαντιγραφικού χαρτιού</t>
    </r>
    <r>
      <rPr>
        <sz val="8"/>
        <color rgb="FF000000"/>
        <rFont val="Calibri"/>
        <family val="2"/>
        <charset val="161"/>
      </rPr>
      <t>(CPV-30197643-5 Φωτοαντιγραφικό χαρτί)</t>
    </r>
  </si>
  <si>
    <t>ΦΩΤΟΑΝΤΙΓΡΑΦΙΚΟ ΧΑΡΤΙ Α4 80 ΓΡΑΜ.(1 ΤΕΜ= ΔΕΣΜΙΔΑ 500 ΦΥΛΛΩΝ)</t>
  </si>
  <si>
    <t>ΦΩΤΟΑΝΤΙΓΡΑΦΙΚΟ ΧΑΡΤΙ Α3 80 ΓΡΑΜ.(1 ΤΕΜ= ΔΕΣΜΙΔΑ 500 ΦΥΛΛΩΝ)</t>
  </si>
  <si>
    <t>ΣΥΝΟΛΑ</t>
  </si>
  <si>
    <t xml:space="preserve">                                                                                                               Σύνολο ΟΜΑΔΑΣ  Β- Προμήθεια Φωτοαντιγραφικού χαρτιού(χωρίς ΦΠΑ)</t>
  </si>
  <si>
    <t xml:space="preserve">                                                                                                                                                                                                                                                     ΦΠΑ 24%</t>
  </si>
  <si>
    <t xml:space="preserve">                                                                                                                  Σύνολο ΟΜΑΔΑΣ Β-Προμήθεια Φωτοαντιγραφικού χαρτιού  (με ΦΠΑ)</t>
  </si>
  <si>
    <t xml:space="preserve">                            ΓΕΝΙΚΟ ΣΥΝΟΛΟ ΟΜΑΔΩΝ Α &amp; Β(με ΦΠΑ) =</t>
  </si>
  <si>
    <t xml:space="preserve"> </t>
  </si>
  <si>
    <t>ΓΡΑΦΙΚΗΣ ΥΛΗΣ ΔΗΜΟΥ ΚΕΝΤΡΙΚΗΣ  ΚΕΡΚΥΡΑΣ ΚΑΙ ΔΙΑΠΟΝΤΙΩΝ ΝΗΣΩΝ  2022</t>
  </si>
  <si>
    <t>Δ/ΝΣΕΙΣ ΔΗΜΟΥ    Κ.Α 10.6612.003</t>
  </si>
  <si>
    <t>Αξία /τιμη Μοναδας</t>
  </si>
  <si>
    <t>ΣΥΝΟΛΟ ΠΟΣ.ΜΟΝΑΔΑΣ</t>
  </si>
  <si>
    <t>ΑΠΟΣΥΡΡΑΠΤΙΚΟ ΜΕΣΑΙΟΜΕΤΑΛΛΙΚΟ</t>
  </si>
  <si>
    <t>ΒΙΒΛΙΟ ΕΥΡΕΤΗΡΙΟ 21Χ30 ΚΩΔ:582 100 ΦΥΛΛΑ</t>
  </si>
  <si>
    <t>ΒΙΒΛΙΟ ΚΛΗΤΗΡΩΝ 17Χ25 ΚΩΔ:526 100 ΦΥΛΛΑ</t>
  </si>
  <si>
    <t xml:space="preserve">ΒΙΒΛΙΟ ΠΡΑΚΤΙΚΩΝ 21Χ30 ΚΩΔ:503 100 ΦΥΛΛΑ </t>
  </si>
  <si>
    <t>ΒΙΒΛΙΟ ΠΡΑΚΤΙΚΩΝ 25Χ35 ΚΩΔ:515 100 ΦΥΛΛΑ</t>
  </si>
  <si>
    <r>
      <rPr>
        <sz val="9"/>
        <color rgb="FF00000A"/>
        <rFont val="Calibri"/>
        <family val="2"/>
        <charset val="161"/>
      </rPr>
      <t>ΒΙΒΛΙΟ ΠΡΩΤΟΚΟΛΛΟΥ 21Χ30 ΚΩΔ:542</t>
    </r>
    <r>
      <rPr>
        <vertAlign val="superscript"/>
        <sz val="9"/>
        <color rgb="FF00000A"/>
        <rFont val="Calibri"/>
        <family val="2"/>
        <charset val="161"/>
      </rPr>
      <t>α</t>
    </r>
    <r>
      <rPr>
        <sz val="9"/>
        <color rgb="FF00000A"/>
        <rFont val="Calibri"/>
        <family val="2"/>
        <charset val="161"/>
      </rPr>
      <t xml:space="preserve"> 200 ΦΥΛΛΑ</t>
    </r>
  </si>
  <si>
    <t>ΗΜΕΡΟΛΟΓΙΟ ΑΤΖΕΝΤΑ ΒΙΒΛΙΟΔΕΤΗΜΕΝΟ ΔΙΑΣΤ.(24,5 Χ 17) ΔΙΑΦΟΡΑ ΧΡΩΜΑΤΑ</t>
  </si>
  <si>
    <t xml:space="preserve">ΚΛΑΣΕΡ ΓΡΑΦΕΙΟΥ 8-32 ΑΠΟ ΑΝΘΕΚΤΙΚΟ ΧΑΡΤΟΝΙ ΜΕ ΠΛΑΣΤΙΚΗ ΕΠΕΝΔΥΣΗ, ΝΑ ΕΧΕΙ ΜΕΤΑΛΛΙΚΗ ΑΚΜΗ ΣΤΗ ΒΑΣΗ, ΝΑ ΔΙΑΘΕΤΕΙ ΜΗΧΑΝΙΣΜΟ ΣΥΣΚΡΑΤΗΣΗΣ ΚΑΙ ΑΣΦΑΛΙΣΗΣ ΤΩΝ ΕΓΓΡΑΦΩΝ ,ΝΑ ΕΧΕΙ ΔΥΟ ΜΕΤΑΛΛΙΚΟΥΣ ΚΡΙΚΟΥΣ ΚΑΙ ΝΑ ΕΧΕΙ ΧΩΡΗΤΙΚΟΤΗΤΑ ΕΩΣ 750 ΦΥΛΛΩΝ  ΧΑΡΤΙΟΥ Α4.
ΔΙΑΣΤΑΣΕΙΣ : ΡΑΧΗ 8 cm,ΎΨΟΣ 32 cm
 </t>
  </si>
  <si>
    <t>ΡΟΛΛΑ ΕΙΣΙΤΗΡΙΩΝ  ΓΙΑ ΤΟ ΣΥΣΤΗΜΑ ΚΑΘΟΡΙΣΜΟΥ ΠΡΟΤΕΡΑΙΟΤΗΤΑΣ ΑΠΟ ΘΕΡΜΙΚΟ ΧΑΡΤΙ ΜΕ ΒΑΡΟΣ 58+/-5gr /SM, ΠΑΧΟΣ63+/-5Μ,ΦΩΤΕΙΝΟΤΗΤΑ min75% ΚΑΙ ΟΜΑΛΟΤΗΤΑ 400+/150 sec, Διάμετρος ρολού :130 mm, εσωτερική Διάμετρος ΜΑΝΤΡΕΝ : 29mm τύπος MANTREN: PVC,διαστάσεις εισητηρίων: 3’’Χ 58mm.ΣΥΣΚΕΥΑΣΙΑ ΣΕ ΚΟΥΤΙ 12 ΤΕΜ.</t>
  </si>
  <si>
    <t>ΦΠΑ</t>
  </si>
  <si>
    <t>ΤΕΛΙΚΟ ΣΥΝΟΛΟ +24%</t>
  </si>
  <si>
    <t>ΠΙΚΠΑ &amp; ΒΙΔΟ ΚΑΤΑΣΚΗΝΩΣΕΙΣ</t>
  </si>
  <si>
    <t xml:space="preserve">ΠΙΚΠΑ       K.A 15.6484.005                           </t>
  </si>
  <si>
    <t xml:space="preserve">ΒΙΔΟ  K.A 15.6484.004                                               </t>
  </si>
  <si>
    <t>ΚΕΝΤΡΟ ΚΟΙΝΟΤΗΤΑΣ</t>
  </si>
  <si>
    <r>
      <rPr>
        <i/>
        <sz val="11"/>
        <color rgb="FF000000"/>
        <rFont val="Calibri"/>
        <family val="2"/>
        <charset val="161"/>
      </rPr>
      <t xml:space="preserve">Κέντρο Κοινότητας    </t>
    </r>
    <r>
      <rPr>
        <b/>
        <i/>
        <sz val="11"/>
        <color rgb="FF000000"/>
        <rFont val="Calibri"/>
        <family val="2"/>
        <charset val="161"/>
      </rPr>
      <t>K.A 60.6612.003</t>
    </r>
  </si>
  <si>
    <t>ΞΕΝΩΝΑΣ</t>
  </si>
  <si>
    <r>
      <rPr>
        <sz val="11"/>
        <color rgb="FF000000"/>
        <rFont val="Calibri"/>
        <family val="2"/>
        <charset val="161"/>
      </rPr>
      <t xml:space="preserve">Ξενώνας φιλοξενίας   </t>
    </r>
    <r>
      <rPr>
        <b/>
        <i/>
        <sz val="11"/>
        <color rgb="FF000000"/>
        <rFont val="Calibri"/>
        <family val="2"/>
        <charset val="161"/>
      </rPr>
      <t>Κ.Α 60.6612.001</t>
    </r>
  </si>
  <si>
    <t>ΟΜΑΔΑ β'       ΧΑΡΤΙ Α4</t>
  </si>
  <si>
    <t>ΚΑ10.6612.001</t>
  </si>
  <si>
    <t>ΒΙΔΟ ΚΑ 15.6484.002</t>
  </si>
  <si>
    <t>ΠΙΚΠΑ Κ.Α. 15.6484.001</t>
  </si>
</sst>
</file>

<file path=xl/styles.xml><?xml version="1.0" encoding="utf-8"?>
<styleSheet xmlns="http://schemas.openxmlformats.org/spreadsheetml/2006/main">
  <numFmts count="1">
    <numFmt numFmtId="164" formatCode="#,##0.00&quot; €&quot;;[Red]#,##0.00&quot; €&quot;"/>
  </numFmts>
  <fonts count="53">
    <font>
      <sz val="11"/>
      <color rgb="FF000000"/>
      <name val="Calibri"/>
      <family val="2"/>
      <charset val="161"/>
    </font>
    <font>
      <sz val="8"/>
      <color rgb="FF000000"/>
      <name val="Calibri"/>
      <family val="2"/>
      <charset val="161"/>
    </font>
    <font>
      <b/>
      <i/>
      <sz val="11"/>
      <color rgb="FF808080"/>
      <name val="Calibri"/>
      <family val="2"/>
      <charset val="161"/>
    </font>
    <font>
      <b/>
      <i/>
      <sz val="11"/>
      <name val="Calibri"/>
      <family val="2"/>
      <charset val="161"/>
    </font>
    <font>
      <b/>
      <sz val="12"/>
      <color rgb="FF000000"/>
      <name val="Calibri"/>
      <family val="2"/>
      <charset val="161"/>
    </font>
    <font>
      <sz val="12"/>
      <color rgb="FF000000"/>
      <name val="Calibri"/>
      <family val="2"/>
      <charset val="161"/>
    </font>
    <font>
      <sz val="10"/>
      <color rgb="FF000000"/>
      <name val="Calibri"/>
      <family val="2"/>
      <charset val="161"/>
    </font>
    <font>
      <b/>
      <i/>
      <sz val="9"/>
      <name val="Calibri"/>
      <family val="2"/>
      <charset val="161"/>
    </font>
    <font>
      <b/>
      <sz val="10"/>
      <color rgb="FF000000"/>
      <name val="Calibri"/>
      <family val="2"/>
      <charset val="161"/>
    </font>
    <font>
      <b/>
      <sz val="8"/>
      <color rgb="FF000000"/>
      <name val="Calibri"/>
      <family val="2"/>
      <charset val="161"/>
    </font>
    <font>
      <b/>
      <i/>
      <sz val="8"/>
      <name val="Calibri"/>
      <family val="2"/>
      <charset val="161"/>
    </font>
    <font>
      <b/>
      <i/>
      <sz val="9"/>
      <color rgb="FF000000"/>
      <name val="Calibri"/>
      <family val="2"/>
      <charset val="161"/>
    </font>
    <font>
      <i/>
      <sz val="9"/>
      <color rgb="FF000000"/>
      <name val="Calibri"/>
      <family val="2"/>
      <charset val="161"/>
    </font>
    <font>
      <b/>
      <sz val="11"/>
      <color rgb="FF000000"/>
      <name val="Calibri"/>
      <family val="2"/>
      <charset val="161"/>
    </font>
    <font>
      <b/>
      <sz val="9"/>
      <color rgb="FF000000"/>
      <name val="Calibri"/>
      <family val="2"/>
      <charset val="161"/>
    </font>
    <font>
      <sz val="9"/>
      <color rgb="FF00000A"/>
      <name val="Calibri"/>
      <family val="2"/>
      <charset val="161"/>
    </font>
    <font>
      <sz val="9"/>
      <color rgb="FF000000"/>
      <name val="Calibri"/>
      <family val="2"/>
      <charset val="161"/>
    </font>
    <font>
      <sz val="10.5"/>
      <color rgb="FF00000A"/>
      <name val="Calibri"/>
      <family val="2"/>
      <charset val="161"/>
    </font>
    <font>
      <b/>
      <i/>
      <sz val="10"/>
      <name val="Calibri"/>
      <family val="2"/>
      <charset val="161"/>
    </font>
    <font>
      <b/>
      <sz val="11"/>
      <name val="Calibri"/>
      <family val="2"/>
      <charset val="161"/>
    </font>
    <font>
      <sz val="8"/>
      <color rgb="FF00000A"/>
      <name val="Calibri"/>
      <family val="2"/>
      <charset val="161"/>
    </font>
    <font>
      <sz val="10"/>
      <color rgb="FFBFBFBF"/>
      <name val="Calibri"/>
      <family val="2"/>
      <charset val="161"/>
    </font>
    <font>
      <b/>
      <i/>
      <sz val="10"/>
      <color rgb="FFBFBFBF"/>
      <name val="Calibri"/>
      <family val="2"/>
      <charset val="161"/>
    </font>
    <font>
      <sz val="10"/>
      <color rgb="FF00000A"/>
      <name val="Calibri"/>
      <family val="2"/>
      <charset val="161"/>
    </font>
    <font>
      <i/>
      <sz val="10"/>
      <color rgb="FFBFBFBF"/>
      <name val="Calibri"/>
      <family val="2"/>
      <charset val="161"/>
    </font>
    <font>
      <i/>
      <sz val="10"/>
      <color rgb="FF00000A"/>
      <name val="Calibri"/>
      <family val="2"/>
      <charset val="161"/>
    </font>
    <font>
      <b/>
      <sz val="10.5"/>
      <color rgb="FF00000A"/>
      <name val="Calibri"/>
      <family val="2"/>
      <charset val="161"/>
    </font>
    <font>
      <b/>
      <i/>
      <sz val="10.5"/>
      <color rgb="FF808080"/>
      <name val="Calibri"/>
      <family val="2"/>
      <charset val="161"/>
    </font>
    <font>
      <i/>
      <sz val="11"/>
      <color rgb="FF000000"/>
      <name val="Calibri"/>
      <family val="2"/>
      <charset val="161"/>
    </font>
    <font>
      <sz val="11"/>
      <color rgb="FFFF0000"/>
      <name val="Calibri"/>
      <family val="2"/>
      <charset val="161"/>
    </font>
    <font>
      <b/>
      <i/>
      <sz val="9"/>
      <color rgb="FF808080"/>
      <name val="Calibri"/>
      <family val="2"/>
      <charset val="161"/>
    </font>
    <font>
      <b/>
      <sz val="8"/>
      <color rgb="FFBFBFBF"/>
      <name val="Calibri"/>
      <family val="2"/>
      <charset val="161"/>
    </font>
    <font>
      <sz val="9"/>
      <color rgb="FFBFBFBF"/>
      <name val="Calibri"/>
      <family val="2"/>
      <charset val="161"/>
    </font>
    <font>
      <b/>
      <i/>
      <sz val="9"/>
      <color rgb="FFBFBFBF"/>
      <name val="Calibri"/>
      <family val="2"/>
      <charset val="161"/>
    </font>
    <font>
      <sz val="11"/>
      <color rgb="FFBFBFBF"/>
      <name val="Calibri"/>
      <family val="2"/>
      <charset val="161"/>
    </font>
    <font>
      <b/>
      <i/>
      <sz val="11"/>
      <color rgb="FFBFBFBF"/>
      <name val="Calibri"/>
      <family val="2"/>
      <charset val="161"/>
    </font>
    <font>
      <b/>
      <i/>
      <sz val="12"/>
      <name val="Calibri"/>
      <family val="2"/>
      <charset val="161"/>
    </font>
    <font>
      <b/>
      <i/>
      <sz val="10"/>
      <color rgb="FF808080"/>
      <name val="Calibri"/>
      <family val="2"/>
      <charset val="161"/>
    </font>
    <font>
      <b/>
      <i/>
      <sz val="11"/>
      <color rgb="FF000000"/>
      <name val="Calibri"/>
      <family val="2"/>
      <charset val="161"/>
    </font>
    <font>
      <b/>
      <i/>
      <sz val="9"/>
      <color rgb="FF00000A"/>
      <name val="Calibri"/>
      <family val="2"/>
      <charset val="161"/>
    </font>
    <font>
      <b/>
      <i/>
      <sz val="8"/>
      <color rgb="FF000000"/>
      <name val="Calibri"/>
      <family val="2"/>
      <charset val="161"/>
    </font>
    <font>
      <vertAlign val="superscript"/>
      <sz val="9"/>
      <color rgb="FF00000A"/>
      <name val="Calibri"/>
      <family val="2"/>
      <charset val="161"/>
    </font>
    <font>
      <b/>
      <i/>
      <sz val="14"/>
      <color rgb="FF000000"/>
      <name val="Calibri"/>
      <family val="2"/>
      <charset val="161"/>
    </font>
    <font>
      <b/>
      <i/>
      <sz val="12"/>
      <color rgb="FF000000"/>
      <name val="Calibri"/>
      <family val="2"/>
      <charset val="161"/>
    </font>
    <font>
      <b/>
      <i/>
      <sz val="10"/>
      <color rgb="FF000000"/>
      <name val="Calibri"/>
      <family val="2"/>
      <charset val="161"/>
    </font>
    <font>
      <b/>
      <i/>
      <sz val="10.5"/>
      <color rgb="FF00000A"/>
      <name val="Calibri"/>
      <family val="2"/>
      <charset val="161"/>
    </font>
    <font>
      <b/>
      <i/>
      <sz val="10"/>
      <color rgb="FF00000A"/>
      <name val="Calibri"/>
      <family val="2"/>
      <charset val="161"/>
    </font>
    <font>
      <b/>
      <sz val="10"/>
      <color rgb="FF00000A"/>
      <name val="Calibri"/>
      <family val="2"/>
      <charset val="161"/>
    </font>
    <font>
      <sz val="9"/>
      <color rgb="FF808080"/>
      <name val="Calibri"/>
      <family val="2"/>
      <charset val="161"/>
    </font>
    <font>
      <sz val="11"/>
      <color rgb="FF808080"/>
      <name val="Calibri"/>
      <family val="2"/>
      <charset val="161"/>
    </font>
    <font>
      <sz val="11"/>
      <color rgb="FF000000"/>
      <name val="Calibri"/>
      <family val="2"/>
      <charset val="161"/>
    </font>
    <font>
      <i/>
      <sz val="10"/>
      <color rgb="FFBFBFBF"/>
      <name val="Calibri"/>
      <family val="2"/>
    </font>
    <font>
      <b/>
      <sz val="11"/>
      <color rgb="FF000000"/>
      <name val="Calibri"/>
      <family val="2"/>
    </font>
  </fonts>
  <fills count="24">
    <fill>
      <patternFill patternType="none"/>
    </fill>
    <fill>
      <patternFill patternType="gray125"/>
    </fill>
    <fill>
      <patternFill patternType="solid">
        <fgColor rgb="FFFFFFFF"/>
        <bgColor rgb="FFF2F2F2"/>
      </patternFill>
    </fill>
    <fill>
      <patternFill patternType="solid">
        <fgColor rgb="FF92D050"/>
        <bgColor rgb="FFC3D69B"/>
      </patternFill>
    </fill>
    <fill>
      <patternFill patternType="solid">
        <fgColor rgb="FFF2F2F2"/>
        <bgColor rgb="FFF0F0F0"/>
      </patternFill>
    </fill>
    <fill>
      <patternFill patternType="solid">
        <fgColor rgb="FFFDEADA"/>
        <bgColor rgb="FFF0F0F0"/>
      </patternFill>
    </fill>
    <fill>
      <patternFill patternType="solid">
        <fgColor rgb="FFDBEEF4"/>
        <bgColor rgb="FFF0F0F0"/>
      </patternFill>
    </fill>
    <fill>
      <patternFill patternType="solid">
        <fgColor rgb="FFE6E0EC"/>
        <bgColor rgb="FFEEDCCD"/>
      </patternFill>
    </fill>
    <fill>
      <patternFill patternType="solid">
        <fgColor rgb="FFC6D9F1"/>
        <bgColor rgb="FFCEE0E5"/>
      </patternFill>
    </fill>
    <fill>
      <patternFill patternType="solid">
        <fgColor rgb="FF00A5E1"/>
        <bgColor rgb="FF00B0F0"/>
      </patternFill>
    </fill>
    <fill>
      <patternFill patternType="solid">
        <fgColor rgb="FF00B0F0"/>
        <bgColor rgb="FF00A5E1"/>
      </patternFill>
    </fill>
    <fill>
      <patternFill patternType="solid">
        <fgColor rgb="FFEEDCCD"/>
        <bgColor rgb="FFE6E0EC"/>
      </patternFill>
    </fill>
    <fill>
      <patternFill patternType="solid">
        <fgColor rgb="FFCEE0E5"/>
        <bgColor rgb="FFC6D9F1"/>
      </patternFill>
    </fill>
    <fill>
      <patternFill patternType="solid">
        <fgColor rgb="FFD8D2DE"/>
        <bgColor rgb="FFCEE0E5"/>
      </patternFill>
    </fill>
    <fill>
      <patternFill patternType="solid">
        <fgColor rgb="FFBACCE2"/>
        <bgColor rgb="FFC6D9F1"/>
      </patternFill>
    </fill>
    <fill>
      <patternFill patternType="solid">
        <fgColor rgb="FF404040"/>
        <bgColor rgb="FF333300"/>
      </patternFill>
    </fill>
    <fill>
      <patternFill patternType="solid">
        <fgColor rgb="FFF0F0F0"/>
        <bgColor rgb="FFF2F2F2"/>
      </patternFill>
    </fill>
    <fill>
      <patternFill patternType="solid">
        <fgColor rgb="FFFFFF00"/>
        <bgColor rgb="FFC0C000"/>
      </patternFill>
    </fill>
    <fill>
      <patternFill patternType="solid">
        <fgColor rgb="FFFF0000"/>
        <bgColor rgb="FF9C0006"/>
      </patternFill>
    </fill>
    <fill>
      <patternFill patternType="solid">
        <fgColor rgb="FFFCD5B5"/>
        <bgColor rgb="FFEEDCCD"/>
      </patternFill>
    </fill>
    <fill>
      <patternFill patternType="solid">
        <fgColor rgb="FFC3D69B"/>
        <bgColor rgb="FFD7E4BD"/>
      </patternFill>
    </fill>
    <fill>
      <patternFill patternType="solid">
        <fgColor rgb="FFD7E4BD"/>
        <bgColor rgb="FFC6EFCE"/>
      </patternFill>
    </fill>
    <fill>
      <patternFill patternType="solid">
        <fgColor rgb="FFC0C000"/>
        <bgColor rgb="FF92D050"/>
      </patternFill>
    </fill>
    <fill>
      <patternFill patternType="solid">
        <fgColor rgb="FFC0C0C0"/>
        <bgColor rgb="FFBFBFBF"/>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auto="1"/>
      </left>
      <right/>
      <top/>
      <bottom/>
      <diagonal/>
    </border>
    <border>
      <left/>
      <right/>
      <top/>
      <bottom style="thin">
        <color auto="1"/>
      </bottom>
      <diagonal/>
    </border>
    <border>
      <left style="double">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double">
        <color auto="1"/>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9" fontId="50" fillId="0" borderId="0" applyBorder="0" applyProtection="0"/>
  </cellStyleXfs>
  <cellXfs count="428">
    <xf numFmtId="0" fontId="0" fillId="0" borderId="0" xfId="0"/>
    <xf numFmtId="0" fontId="0" fillId="2" borderId="0" xfId="0" applyFill="1" applyAlignment="1">
      <alignment horizontal="center" vertical="center"/>
    </xf>
    <xf numFmtId="0" fontId="0" fillId="2" borderId="0" xfId="0" applyFill="1"/>
    <xf numFmtId="4" fontId="1" fillId="2" borderId="0" xfId="0" applyNumberFormat="1" applyFont="1" applyFill="1"/>
    <xf numFmtId="4" fontId="2" fillId="0" borderId="0" xfId="0" applyNumberFormat="1" applyFont="1"/>
    <xf numFmtId="4" fontId="0" fillId="2" borderId="0" xfId="0" applyNumberFormat="1" applyFill="1"/>
    <xf numFmtId="4" fontId="3" fillId="2" borderId="0" xfId="0" applyNumberFormat="1" applyFont="1" applyFill="1"/>
    <xf numFmtId="4" fontId="0" fillId="2" borderId="0" xfId="0" applyNumberFormat="1" applyFill="1" applyAlignment="1">
      <alignment horizontal="right"/>
    </xf>
    <xf numFmtId="4" fontId="4" fillId="2" borderId="0" xfId="0" applyNumberFormat="1" applyFont="1" applyFill="1" applyAlignment="1">
      <alignment horizontal="center" vertical="center"/>
    </xf>
    <xf numFmtId="4" fontId="5" fillId="2" borderId="0" xfId="0" applyNumberFormat="1" applyFont="1" applyFill="1"/>
    <xf numFmtId="0" fontId="5" fillId="2" borderId="0" xfId="0" applyFont="1" applyFill="1"/>
    <xf numFmtId="4" fontId="5" fillId="2" borderId="0" xfId="0" applyNumberFormat="1" applyFont="1" applyFill="1" applyAlignment="1">
      <alignment horizontal="center"/>
    </xf>
    <xf numFmtId="4" fontId="0" fillId="2" borderId="0" xfId="0" applyNumberFormat="1" applyFill="1" applyAlignment="1">
      <alignment horizontal="center" vertical="center" wrapText="1"/>
    </xf>
    <xf numFmtId="4" fontId="13" fillId="2" borderId="0" xfId="0" applyNumberFormat="1" applyFont="1" applyFill="1"/>
    <xf numFmtId="4" fontId="11" fillId="3" borderId="2" xfId="0" applyNumberFormat="1" applyFont="1" applyFill="1" applyBorder="1" applyAlignment="1">
      <alignment horizontal="center"/>
    </xf>
    <xf numFmtId="4" fontId="14" fillId="5" borderId="1" xfId="0" applyNumberFormat="1" applyFont="1" applyFill="1" applyBorder="1" applyAlignment="1">
      <alignment horizontal="center" wrapText="1"/>
    </xf>
    <xf numFmtId="4" fontId="15" fillId="5" borderId="1" xfId="0" applyNumberFormat="1" applyFont="1" applyFill="1" applyBorder="1" applyAlignment="1">
      <alignment horizontal="center" wrapText="1"/>
    </xf>
    <xf numFmtId="4" fontId="7" fillId="5" borderId="1" xfId="0" applyNumberFormat="1" applyFont="1" applyFill="1" applyBorder="1" applyAlignment="1">
      <alignment horizontal="center"/>
    </xf>
    <xf numFmtId="4" fontId="16" fillId="6" borderId="1" xfId="0" applyNumberFormat="1" applyFont="1" applyFill="1" applyBorder="1"/>
    <xf numFmtId="4" fontId="7" fillId="6" borderId="1" xfId="0" applyNumberFormat="1" applyFont="1" applyFill="1" applyBorder="1" applyAlignment="1">
      <alignment horizontal="center"/>
    </xf>
    <xf numFmtId="4" fontId="7" fillId="3" borderId="1" xfId="0" applyNumberFormat="1" applyFont="1" applyFill="1" applyBorder="1" applyAlignment="1">
      <alignment horizontal="center"/>
    </xf>
    <xf numFmtId="4" fontId="16" fillId="7" borderId="1" xfId="0" applyNumberFormat="1" applyFont="1" applyFill="1" applyBorder="1" applyAlignment="1">
      <alignment horizontal="center"/>
    </xf>
    <xf numFmtId="4" fontId="7" fillId="7" borderId="1" xfId="0" applyNumberFormat="1" applyFont="1" applyFill="1" applyBorder="1" applyAlignment="1">
      <alignment horizontal="center"/>
    </xf>
    <xf numFmtId="4" fontId="16" fillId="8" borderId="1" xfId="0" applyNumberFormat="1" applyFont="1" applyFill="1" applyBorder="1" applyAlignment="1">
      <alignment horizontal="center"/>
    </xf>
    <xf numFmtId="4" fontId="7" fillId="8" borderId="1" xfId="0" applyNumberFormat="1" applyFont="1" applyFill="1" applyBorder="1" applyAlignment="1">
      <alignment horizontal="center"/>
    </xf>
    <xf numFmtId="0" fontId="16" fillId="9" borderId="1" xfId="0" applyFont="1" applyFill="1" applyBorder="1" applyAlignment="1">
      <alignment horizontal="center" vertical="center"/>
    </xf>
    <xf numFmtId="0" fontId="9" fillId="10" borderId="1" xfId="0" applyFont="1" applyFill="1" applyBorder="1" applyAlignment="1">
      <alignment horizontal="center" wrapText="1"/>
    </xf>
    <xf numFmtId="4" fontId="1" fillId="9" borderId="1" xfId="0" applyNumberFormat="1" applyFont="1" applyFill="1" applyBorder="1" applyAlignment="1">
      <alignment horizontal="center" vertical="center"/>
    </xf>
    <xf numFmtId="4" fontId="2" fillId="9" borderId="1" xfId="0" applyNumberFormat="1" applyFont="1" applyFill="1" applyBorder="1" applyAlignment="1">
      <alignment horizontal="center" vertical="center" wrapText="1"/>
    </xf>
    <xf numFmtId="4" fontId="17" fillId="11" borderId="1" xfId="0" applyNumberFormat="1" applyFont="1" applyFill="1" applyBorder="1" applyAlignment="1">
      <alignment horizontal="center" wrapText="1"/>
    </xf>
    <xf numFmtId="4" fontId="3" fillId="11" borderId="1" xfId="0" applyNumberFormat="1" applyFont="1" applyFill="1" applyBorder="1"/>
    <xf numFmtId="4" fontId="0" fillId="12" borderId="1" xfId="0" applyNumberFormat="1" applyFill="1" applyBorder="1"/>
    <xf numFmtId="4" fontId="3" fillId="12" borderId="1" xfId="0" applyNumberFormat="1" applyFont="1" applyFill="1" applyBorder="1" applyAlignment="1">
      <alignment horizontal="center"/>
    </xf>
    <xf numFmtId="4" fontId="3" fillId="3" borderId="1" xfId="0" applyNumberFormat="1" applyFont="1" applyFill="1" applyBorder="1" applyAlignment="1">
      <alignment horizontal="center"/>
    </xf>
    <xf numFmtId="4" fontId="0" fillId="13" borderId="1" xfId="0" applyNumberFormat="1" applyFill="1" applyBorder="1"/>
    <xf numFmtId="4" fontId="3" fillId="13" borderId="1" xfId="0" applyNumberFormat="1" applyFont="1" applyFill="1" applyBorder="1"/>
    <xf numFmtId="4" fontId="0" fillId="14" borderId="1" xfId="0" applyNumberFormat="1" applyFill="1" applyBorder="1" applyAlignment="1">
      <alignment horizontal="center" wrapText="1"/>
    </xf>
    <xf numFmtId="4" fontId="3" fillId="14" borderId="1" xfId="0" applyNumberFormat="1" applyFont="1" applyFill="1" applyBorder="1" applyAlignment="1">
      <alignment horizontal="center" wrapText="1"/>
    </xf>
    <xf numFmtId="4" fontId="0" fillId="9" borderId="1" xfId="0" applyNumberFormat="1" applyFill="1" applyBorder="1" applyAlignment="1">
      <alignment horizontal="center" vertical="center" wrapText="1"/>
    </xf>
    <xf numFmtId="4" fontId="18" fillId="9" borderId="1" xfId="0" applyNumberFormat="1" applyFont="1" applyFill="1" applyBorder="1" applyAlignment="1">
      <alignment horizontal="center" wrapText="1"/>
    </xf>
    <xf numFmtId="4" fontId="19" fillId="9" borderId="0" xfId="0" applyNumberFormat="1" applyFont="1" applyFill="1" applyAlignment="1">
      <alignment horizontal="center" wrapText="1"/>
    </xf>
    <xf numFmtId="4" fontId="6" fillId="9" borderId="0" xfId="0" applyNumberFormat="1" applyFont="1" applyFill="1" applyAlignment="1">
      <alignment horizontal="center" wrapText="1"/>
    </xf>
    <xf numFmtId="4" fontId="14" fillId="9" borderId="0" xfId="0" applyNumberFormat="1" applyFont="1" applyFill="1" applyAlignment="1">
      <alignment horizontal="center" wrapText="1"/>
    </xf>
    <xf numFmtId="4" fontId="13" fillId="9" borderId="0" xfId="0" applyNumberFormat="1" applyFont="1" applyFill="1" applyAlignment="1">
      <alignment horizontal="center" wrapText="1"/>
    </xf>
    <xf numFmtId="0" fontId="0" fillId="9" borderId="0" xfId="0" applyFill="1"/>
    <xf numFmtId="0" fontId="16" fillId="2" borderId="1" xfId="0" applyFont="1" applyFill="1" applyBorder="1" applyAlignment="1">
      <alignment horizontal="center" vertical="center"/>
    </xf>
    <xf numFmtId="0" fontId="15" fillId="2" borderId="1" xfId="0" applyFont="1" applyFill="1" applyBorder="1" applyAlignment="1">
      <alignment vertical="top" wrapText="1"/>
    </xf>
    <xf numFmtId="4" fontId="20" fillId="2" borderId="1" xfId="0" applyNumberFormat="1" applyFont="1" applyFill="1" applyBorder="1" applyAlignment="1">
      <alignment vertical="top" wrapText="1"/>
    </xf>
    <xf numFmtId="164" fontId="11" fillId="0" borderId="1" xfId="0" applyNumberFormat="1" applyFont="1" applyBorder="1" applyAlignment="1">
      <alignment horizontal="center"/>
    </xf>
    <xf numFmtId="4" fontId="6" fillId="5" borderId="1" xfId="0" applyNumberFormat="1" applyFont="1" applyFill="1" applyBorder="1" applyAlignment="1">
      <alignment horizontal="center"/>
    </xf>
    <xf numFmtId="4" fontId="18" fillId="5" borderId="1" xfId="0" applyNumberFormat="1" applyFont="1" applyFill="1" applyBorder="1" applyAlignment="1">
      <alignment horizontal="right" wrapText="1"/>
    </xf>
    <xf numFmtId="4" fontId="21" fillId="6" borderId="1" xfId="0" applyNumberFormat="1" applyFont="1" applyFill="1" applyBorder="1"/>
    <xf numFmtId="4" fontId="22" fillId="6" borderId="1" xfId="0" applyNumberFormat="1" applyFont="1" applyFill="1" applyBorder="1"/>
    <xf numFmtId="4" fontId="22" fillId="3" borderId="1" xfId="0" applyNumberFormat="1" applyFont="1" applyFill="1" applyBorder="1"/>
    <xf numFmtId="4" fontId="21" fillId="7" borderId="1" xfId="0" applyNumberFormat="1" applyFont="1" applyFill="1" applyBorder="1"/>
    <xf numFmtId="4" fontId="22" fillId="7" borderId="1" xfId="0" applyNumberFormat="1" applyFont="1" applyFill="1" applyBorder="1"/>
    <xf numFmtId="4" fontId="21" fillId="8" borderId="1" xfId="0" applyNumberFormat="1" applyFont="1" applyFill="1" applyBorder="1"/>
    <xf numFmtId="4" fontId="22" fillId="8" borderId="1" xfId="0" applyNumberFormat="1" applyFont="1" applyFill="1" applyBorder="1"/>
    <xf numFmtId="4" fontId="6" fillId="3" borderId="1" xfId="0" applyNumberFormat="1" applyFont="1" applyFill="1" applyBorder="1" applyAlignment="1">
      <alignment horizontal="right"/>
    </xf>
    <xf numFmtId="4" fontId="18" fillId="4" borderId="1" xfId="0" applyNumberFormat="1" applyFont="1" applyFill="1" applyBorder="1"/>
    <xf numFmtId="4" fontId="0" fillId="2" borderId="0" xfId="0" applyNumberFormat="1" applyFill="1" applyAlignment="1">
      <alignment horizontal="center"/>
    </xf>
    <xf numFmtId="4" fontId="23" fillId="5" borderId="1" xfId="0" applyNumberFormat="1" applyFont="1" applyFill="1" applyBorder="1" applyAlignment="1">
      <alignment horizontal="center" wrapText="1"/>
    </xf>
    <xf numFmtId="4" fontId="6" fillId="7" borderId="1" xfId="0" applyNumberFormat="1" applyFont="1" applyFill="1" applyBorder="1"/>
    <xf numFmtId="4" fontId="18" fillId="7" borderId="1" xfId="0" applyNumberFormat="1" applyFont="1" applyFill="1" applyBorder="1"/>
    <xf numFmtId="0" fontId="16" fillId="2" borderId="1" xfId="0" applyFont="1" applyFill="1" applyBorder="1" applyAlignment="1">
      <alignment vertical="top" wrapText="1"/>
    </xf>
    <xf numFmtId="4" fontId="1" fillId="2" borderId="1" xfId="0" applyNumberFormat="1" applyFont="1" applyFill="1" applyBorder="1" applyAlignment="1">
      <alignment vertical="top" wrapText="1"/>
    </xf>
    <xf numFmtId="164" fontId="11" fillId="0" borderId="1" xfId="0" applyNumberFormat="1" applyFont="1" applyBorder="1" applyAlignment="1">
      <alignment horizontal="center" vertical="center"/>
    </xf>
    <xf numFmtId="4" fontId="6" fillId="8" borderId="1" xfId="0" applyNumberFormat="1" applyFont="1" applyFill="1" applyBorder="1"/>
    <xf numFmtId="4" fontId="18" fillId="8" borderId="1" xfId="0" applyNumberFormat="1" applyFont="1" applyFill="1" applyBorder="1"/>
    <xf numFmtId="4" fontId="21" fillId="5" borderId="1" xfId="0" applyNumberFormat="1" applyFont="1" applyFill="1" applyBorder="1" applyAlignment="1">
      <alignment horizontal="center" wrapText="1"/>
    </xf>
    <xf numFmtId="4" fontId="22" fillId="5" borderId="1" xfId="0" applyNumberFormat="1" applyFont="1" applyFill="1" applyBorder="1" applyAlignment="1">
      <alignment horizontal="right" wrapText="1"/>
    </xf>
    <xf numFmtId="0" fontId="20" fillId="2" borderId="1" xfId="0" applyFont="1" applyFill="1" applyBorder="1" applyAlignment="1">
      <alignment wrapText="1"/>
    </xf>
    <xf numFmtId="4" fontId="6" fillId="6" borderId="1" xfId="0" applyNumberFormat="1" applyFont="1" applyFill="1" applyBorder="1"/>
    <xf numFmtId="4" fontId="18" fillId="6" borderId="1" xfId="0" applyNumberFormat="1" applyFont="1" applyFill="1" applyBorder="1"/>
    <xf numFmtId="4" fontId="18" fillId="3" borderId="1" xfId="0" applyNumberFormat="1" applyFont="1" applyFill="1" applyBorder="1"/>
    <xf numFmtId="0" fontId="16" fillId="0" borderId="1" xfId="0" applyFont="1" applyBorder="1" applyAlignment="1">
      <alignment horizontal="center" vertical="center"/>
    </xf>
    <xf numFmtId="0" fontId="15" fillId="0" borderId="1" xfId="0" applyFont="1" applyBorder="1" applyAlignment="1">
      <alignment vertical="top" wrapText="1"/>
    </xf>
    <xf numFmtId="4" fontId="20" fillId="0" borderId="1" xfId="0" applyNumberFormat="1" applyFont="1" applyBorder="1" applyAlignment="1">
      <alignment vertical="top" wrapText="1"/>
    </xf>
    <xf numFmtId="0" fontId="20" fillId="2" borderId="1" xfId="0" applyFont="1" applyFill="1" applyBorder="1" applyAlignment="1">
      <alignment vertical="top" wrapText="1"/>
    </xf>
    <xf numFmtId="4" fontId="24" fillId="6" borderId="1" xfId="0" applyNumberFormat="1" applyFont="1" applyFill="1" applyBorder="1"/>
    <xf numFmtId="4" fontId="21" fillId="6" borderId="1" xfId="0" applyNumberFormat="1" applyFont="1" applyFill="1" applyBorder="1" applyAlignment="1">
      <alignment horizontal="center"/>
    </xf>
    <xf numFmtId="4" fontId="21" fillId="6" borderId="3" xfId="0" applyNumberFormat="1" applyFont="1" applyFill="1" applyBorder="1" applyAlignment="1">
      <alignment horizontal="center"/>
    </xf>
    <xf numFmtId="4" fontId="6" fillId="6" borderId="1" xfId="0" applyNumberFormat="1" applyFont="1" applyFill="1" applyBorder="1" applyAlignment="1">
      <alignment horizontal="center"/>
    </xf>
    <xf numFmtId="4" fontId="25" fillId="5" borderId="1" xfId="0" applyNumberFormat="1" applyFont="1" applyFill="1" applyBorder="1" applyAlignment="1">
      <alignment horizontal="center" wrapText="1"/>
    </xf>
    <xf numFmtId="4" fontId="21" fillId="6" borderId="1" xfId="0" applyNumberFormat="1" applyFont="1" applyFill="1" applyBorder="1" applyAlignment="1">
      <alignment horizontal="center" vertical="center" wrapText="1"/>
    </xf>
    <xf numFmtId="4" fontId="21" fillId="6" borderId="1" xfId="0" applyNumberFormat="1" applyFont="1" applyFill="1" applyBorder="1" applyAlignment="1">
      <alignment horizontal="center" wrapText="1"/>
    </xf>
    <xf numFmtId="4" fontId="21" fillId="5" borderId="1" xfId="0" applyNumberFormat="1" applyFont="1" applyFill="1" applyBorder="1" applyAlignment="1">
      <alignment horizontal="center"/>
    </xf>
    <xf numFmtId="4" fontId="6" fillId="5" borderId="1" xfId="0" applyNumberFormat="1" applyFont="1" applyFill="1" applyBorder="1" applyAlignment="1">
      <alignment horizontal="center" vertical="center" wrapText="1"/>
    </xf>
    <xf numFmtId="4" fontId="21" fillId="5"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wrapText="1"/>
    </xf>
    <xf numFmtId="0" fontId="15" fillId="2" borderId="1" xfId="0" applyFont="1" applyFill="1" applyBorder="1"/>
    <xf numFmtId="4" fontId="6" fillId="6" borderId="3" xfId="0" applyNumberFormat="1" applyFont="1" applyFill="1" applyBorder="1" applyAlignment="1">
      <alignment horizontal="center"/>
    </xf>
    <xf numFmtId="4" fontId="6" fillId="6" borderId="1" xfId="0" applyNumberFormat="1" applyFont="1" applyFill="1" applyBorder="1" applyAlignment="1">
      <alignment horizontal="center" wrapText="1"/>
    </xf>
    <xf numFmtId="4" fontId="20" fillId="2" borderId="1" xfId="0" applyNumberFormat="1" applyFont="1" applyFill="1" applyBorder="1" applyAlignment="1">
      <alignment horizontal="right" wrapText="1"/>
    </xf>
    <xf numFmtId="4" fontId="6" fillId="6" borderId="1" xfId="0" applyNumberFormat="1" applyFont="1" applyFill="1" applyBorder="1" applyAlignment="1">
      <alignment horizontal="center" vertical="center" wrapText="1"/>
    </xf>
    <xf numFmtId="4" fontId="18" fillId="15" borderId="1" xfId="0" applyNumberFormat="1" applyFont="1" applyFill="1" applyBorder="1"/>
    <xf numFmtId="0" fontId="26" fillId="2" borderId="1" xfId="0" applyFont="1" applyFill="1" applyBorder="1" applyAlignment="1">
      <alignment horizontal="center" vertical="top" wrapText="1"/>
    </xf>
    <xf numFmtId="4" fontId="27" fillId="0" borderId="1" xfId="0" applyNumberFormat="1" applyFont="1" applyBorder="1" applyAlignment="1">
      <alignment horizontal="right" wrapText="1"/>
    </xf>
    <xf numFmtId="4" fontId="3" fillId="5" borderId="1" xfId="0" applyNumberFormat="1" applyFont="1" applyFill="1" applyBorder="1"/>
    <xf numFmtId="4" fontId="0" fillId="6" borderId="3" xfId="0" applyNumberFormat="1" applyFill="1" applyBorder="1" applyAlignment="1">
      <alignment horizontal="center"/>
    </xf>
    <xf numFmtId="4" fontId="3" fillId="6" borderId="1" xfId="0" applyNumberFormat="1" applyFont="1" applyFill="1" applyBorder="1"/>
    <xf numFmtId="4" fontId="0" fillId="6" borderId="1" xfId="0" applyNumberFormat="1" applyFill="1" applyBorder="1" applyAlignment="1">
      <alignment horizontal="center"/>
    </xf>
    <xf numFmtId="4" fontId="3" fillId="3" borderId="1" xfId="0" applyNumberFormat="1" applyFont="1" applyFill="1" applyBorder="1"/>
    <xf numFmtId="4" fontId="28" fillId="7" borderId="1" xfId="0" applyNumberFormat="1" applyFont="1" applyFill="1" applyBorder="1"/>
    <xf numFmtId="4" fontId="3" fillId="7" borderId="1" xfId="0" applyNumberFormat="1" applyFont="1" applyFill="1" applyBorder="1"/>
    <xf numFmtId="4" fontId="3" fillId="8" borderId="1" xfId="0" applyNumberFormat="1" applyFont="1" applyFill="1" applyBorder="1"/>
    <xf numFmtId="4" fontId="0" fillId="3" borderId="1" xfId="0" applyNumberFormat="1" applyFill="1" applyBorder="1" applyAlignment="1">
      <alignment horizontal="right"/>
    </xf>
    <xf numFmtId="4" fontId="3" fillId="4" borderId="1" xfId="0" applyNumberFormat="1" applyFont="1" applyFill="1" applyBorder="1"/>
    <xf numFmtId="4" fontId="0" fillId="2" borderId="1" xfId="0" applyNumberFormat="1" applyFont="1" applyFill="1" applyBorder="1" applyAlignment="1">
      <alignment horizontal="center"/>
    </xf>
    <xf numFmtId="4" fontId="1" fillId="2" borderId="1" xfId="0" applyNumberFormat="1" applyFont="1" applyFill="1" applyBorder="1" applyAlignment="1">
      <alignment horizontal="center"/>
    </xf>
    <xf numFmtId="4" fontId="2" fillId="0" borderId="1" xfId="0" applyNumberFormat="1" applyFont="1" applyBorder="1" applyAlignment="1">
      <alignment horizontal="center"/>
    </xf>
    <xf numFmtId="4" fontId="0" fillId="2" borderId="1" xfId="0" applyNumberFormat="1" applyFill="1" applyBorder="1"/>
    <xf numFmtId="4" fontId="3" fillId="2" borderId="1" xfId="0" applyNumberFormat="1" applyFont="1" applyFill="1" applyBorder="1" applyAlignment="1">
      <alignment horizontal="center"/>
    </xf>
    <xf numFmtId="4" fontId="13" fillId="2" borderId="1" xfId="0" applyNumberFormat="1" applyFont="1" applyFill="1" applyBorder="1" applyAlignment="1">
      <alignment horizontal="center"/>
    </xf>
    <xf numFmtId="4" fontId="13" fillId="2"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4" fontId="6" fillId="2" borderId="1" xfId="0" applyNumberFormat="1" applyFont="1" applyFill="1" applyBorder="1" applyAlignment="1">
      <alignment horizontal="center" wrapText="1"/>
    </xf>
    <xf numFmtId="4" fontId="9" fillId="2" borderId="1" xfId="0" applyNumberFormat="1" applyFont="1" applyFill="1" applyBorder="1" applyAlignment="1">
      <alignment horizontal="center"/>
    </xf>
    <xf numFmtId="0" fontId="4" fillId="2" borderId="1" xfId="0" applyFont="1" applyFill="1" applyBorder="1" applyAlignment="1">
      <alignment horizontal="center"/>
    </xf>
    <xf numFmtId="4" fontId="14" fillId="2" borderId="1" xfId="0" applyNumberFormat="1" applyFont="1" applyFill="1" applyBorder="1" applyAlignment="1">
      <alignment horizontal="center" wrapText="1"/>
    </xf>
    <xf numFmtId="4" fontId="29" fillId="2" borderId="0" xfId="0" applyNumberFormat="1" applyFont="1" applyFill="1"/>
    <xf numFmtId="4" fontId="16" fillId="16" borderId="3" xfId="0" applyNumberFormat="1" applyFont="1" applyFill="1" applyBorder="1" applyAlignment="1">
      <alignment horizontal="center" wrapText="1"/>
    </xf>
    <xf numFmtId="4" fontId="16" fillId="16" borderId="4" xfId="0" applyNumberFormat="1" applyFont="1" applyFill="1" applyBorder="1" applyAlignment="1">
      <alignment horizontal="center" wrapText="1"/>
    </xf>
    <xf numFmtId="4" fontId="16" fillId="2" borderId="1" xfId="0" applyNumberFormat="1" applyFont="1" applyFill="1" applyBorder="1" applyAlignment="1">
      <alignment horizontal="center"/>
    </xf>
    <xf numFmtId="4" fontId="7" fillId="2" borderId="1" xfId="0" applyNumberFormat="1" applyFont="1" applyFill="1" applyBorder="1" applyAlignment="1">
      <alignment horizontal="center"/>
    </xf>
    <xf numFmtId="4" fontId="32" fillId="2" borderId="0" xfId="0" applyNumberFormat="1" applyFont="1" applyFill="1" applyAlignment="1">
      <alignment vertical="center"/>
    </xf>
    <xf numFmtId="4" fontId="33" fillId="2" borderId="1" xfId="0" applyNumberFormat="1" applyFont="1" applyFill="1" applyBorder="1" applyAlignment="1">
      <alignment horizontal="center"/>
    </xf>
    <xf numFmtId="4" fontId="32" fillId="2" borderId="1" xfId="0" applyNumberFormat="1" applyFont="1" applyFill="1" applyBorder="1" applyAlignment="1">
      <alignment horizontal="center"/>
    </xf>
    <xf numFmtId="0" fontId="0" fillId="9" borderId="1" xfId="0" applyFill="1" applyBorder="1" applyAlignment="1">
      <alignment horizontal="center" vertical="center"/>
    </xf>
    <xf numFmtId="4" fontId="13" fillId="9" borderId="1" xfId="0" applyNumberFormat="1" applyFont="1" applyFill="1" applyBorder="1" applyAlignment="1">
      <alignment horizontal="center"/>
    </xf>
    <xf numFmtId="4" fontId="10" fillId="9" borderId="1" xfId="0" applyNumberFormat="1" applyFont="1" applyFill="1" applyBorder="1" applyAlignment="1">
      <alignment horizontal="center" wrapText="1"/>
    </xf>
    <xf numFmtId="4" fontId="34" fillId="9" borderId="3" xfId="0" applyNumberFormat="1" applyFont="1" applyFill="1" applyBorder="1" applyAlignment="1">
      <alignment horizontal="center" vertical="center"/>
    </xf>
    <xf numFmtId="4" fontId="33" fillId="9" borderId="1" xfId="0" applyNumberFormat="1" applyFont="1" applyFill="1" applyBorder="1" applyAlignment="1">
      <alignment horizontal="center" wrapText="1"/>
    </xf>
    <xf numFmtId="4" fontId="32" fillId="9" borderId="1" xfId="0" applyNumberFormat="1" applyFont="1" applyFill="1" applyBorder="1" applyAlignment="1">
      <alignment horizontal="center" wrapText="1"/>
    </xf>
    <xf numFmtId="4" fontId="6" fillId="9" borderId="1" xfId="0" applyNumberFormat="1" applyFont="1" applyFill="1" applyBorder="1" applyAlignment="1">
      <alignment horizontal="center" wrapText="1"/>
    </xf>
    <xf numFmtId="4" fontId="9" fillId="9" borderId="1" xfId="0" applyNumberFormat="1" applyFont="1" applyFill="1" applyBorder="1" applyAlignment="1">
      <alignment horizontal="center" wrapText="1"/>
    </xf>
    <xf numFmtId="4" fontId="16" fillId="9" borderId="1" xfId="0" applyNumberFormat="1" applyFont="1" applyFill="1" applyBorder="1" applyAlignment="1">
      <alignment horizontal="center" vertical="center" wrapText="1"/>
    </xf>
    <xf numFmtId="4" fontId="3" fillId="9" borderId="1" xfId="0" applyNumberFormat="1" applyFont="1" applyFill="1" applyBorder="1"/>
    <xf numFmtId="4" fontId="0" fillId="9" borderId="0" xfId="0" applyNumberFormat="1" applyFill="1" applyAlignment="1">
      <alignment horizontal="center" vertical="center" wrapText="1"/>
    </xf>
    <xf numFmtId="4" fontId="0" fillId="9" borderId="0" xfId="0" applyNumberFormat="1" applyFill="1"/>
    <xf numFmtId="4" fontId="8" fillId="9" borderId="0" xfId="0" applyNumberFormat="1" applyFont="1" applyFill="1" applyAlignment="1">
      <alignment wrapText="1"/>
    </xf>
    <xf numFmtId="0" fontId="16" fillId="2" borderId="1" xfId="0" applyFont="1" applyFill="1" applyBorder="1" applyAlignment="1">
      <alignment wrapText="1"/>
    </xf>
    <xf numFmtId="4" fontId="1" fillId="2" borderId="1" xfId="0" applyNumberFormat="1" applyFont="1" applyFill="1" applyBorder="1"/>
    <xf numFmtId="4" fontId="3" fillId="0" borderId="1" xfId="0" applyNumberFormat="1" applyFont="1" applyBorder="1"/>
    <xf numFmtId="0" fontId="28" fillId="2" borderId="1" xfId="0" applyFont="1" applyFill="1" applyBorder="1"/>
    <xf numFmtId="4" fontId="3" fillId="2" borderId="1" xfId="0" applyNumberFormat="1" applyFont="1" applyFill="1" applyBorder="1"/>
    <xf numFmtId="4" fontId="34" fillId="2" borderId="1" xfId="0" applyNumberFormat="1" applyFont="1" applyFill="1" applyBorder="1" applyAlignment="1">
      <alignment horizontal="center" vertical="center"/>
    </xf>
    <xf numFmtId="4" fontId="35" fillId="2" borderId="1" xfId="0" applyNumberFormat="1" applyFont="1" applyFill="1" applyBorder="1"/>
    <xf numFmtId="4" fontId="34" fillId="2" borderId="1" xfId="0" applyNumberFormat="1" applyFont="1" applyFill="1" applyBorder="1" applyAlignment="1">
      <alignment horizontal="center"/>
    </xf>
    <xf numFmtId="4" fontId="6" fillId="0" borderId="1" xfId="0" applyNumberFormat="1" applyFont="1" applyBorder="1" applyAlignment="1">
      <alignment wrapText="1"/>
    </xf>
    <xf numFmtId="4" fontId="18" fillId="0" borderId="1" xfId="0" applyNumberFormat="1" applyFont="1" applyBorder="1" applyAlignment="1">
      <alignment wrapText="1"/>
    </xf>
    <xf numFmtId="4" fontId="0" fillId="2" borderId="1" xfId="0" applyNumberFormat="1" applyFill="1" applyBorder="1" applyAlignment="1">
      <alignment horizontal="right"/>
    </xf>
    <xf numFmtId="4" fontId="3" fillId="2" borderId="1" xfId="0" applyNumberFormat="1" applyFont="1" applyFill="1" applyBorder="1" applyAlignment="1">
      <alignment horizontal="right"/>
    </xf>
    <xf numFmtId="4" fontId="3" fillId="2" borderId="1" xfId="0" applyNumberFormat="1" applyFont="1" applyFill="1" applyBorder="1" applyAlignment="1">
      <alignment horizontal="center" vertical="center" wrapText="1"/>
    </xf>
    <xf numFmtId="0" fontId="16" fillId="2" borderId="1" xfId="0" applyFont="1" applyFill="1" applyBorder="1"/>
    <xf numFmtId="4" fontId="2" fillId="0" borderId="1" xfId="0" applyNumberFormat="1" applyFont="1" applyBorder="1"/>
    <xf numFmtId="4" fontId="34" fillId="2" borderId="0" xfId="0" applyNumberFormat="1" applyFont="1" applyFill="1" applyAlignment="1">
      <alignment horizontal="center"/>
    </xf>
    <xf numFmtId="0" fontId="0" fillId="2" borderId="1" xfId="0" applyFill="1" applyBorder="1"/>
    <xf numFmtId="4" fontId="0" fillId="2" borderId="3" xfId="0" applyNumberFormat="1" applyFill="1" applyBorder="1" applyAlignment="1">
      <alignment horizontal="center"/>
    </xf>
    <xf numFmtId="4" fontId="13" fillId="2" borderId="1" xfId="0" applyNumberFormat="1" applyFont="1" applyFill="1" applyBorder="1" applyAlignment="1">
      <alignment horizontal="center" vertical="top" wrapText="1"/>
    </xf>
    <xf numFmtId="0" fontId="36" fillId="2" borderId="1" xfId="0" applyFont="1" applyFill="1" applyBorder="1" applyAlignment="1">
      <alignment horizontal="center"/>
    </xf>
    <xf numFmtId="4" fontId="4" fillId="2" borderId="0" xfId="0" applyNumberFormat="1" applyFont="1" applyFill="1"/>
    <xf numFmtId="4" fontId="13" fillId="2" borderId="0" xfId="0" applyNumberFormat="1" applyFont="1" applyFill="1" applyAlignment="1">
      <alignment horizontal="center" vertical="top" wrapText="1"/>
    </xf>
    <xf numFmtId="0" fontId="13" fillId="2" borderId="0" xfId="0" applyFont="1" applyFill="1" applyAlignment="1">
      <alignment horizontal="center"/>
    </xf>
    <xf numFmtId="4" fontId="1" fillId="2" borderId="0" xfId="0" applyNumberFormat="1" applyFont="1" applyFill="1" applyAlignment="1">
      <alignment horizontal="center"/>
    </xf>
    <xf numFmtId="4" fontId="2" fillId="0" borderId="0" xfId="0" applyNumberFormat="1" applyFont="1" applyAlignment="1">
      <alignment horizontal="center"/>
    </xf>
    <xf numFmtId="4" fontId="13" fillId="2" borderId="0" xfId="0" applyNumberFormat="1" applyFont="1" applyFill="1" applyAlignment="1">
      <alignment horizontal="center"/>
    </xf>
    <xf numFmtId="4" fontId="3" fillId="2" borderId="0" xfId="0" applyNumberFormat="1" applyFont="1" applyFill="1" applyAlignment="1">
      <alignment horizontal="center"/>
    </xf>
    <xf numFmtId="0" fontId="8" fillId="2" borderId="0" xfId="0" applyFont="1" applyFill="1" applyAlignment="1">
      <alignment horizontal="center" vertical="top" wrapText="1"/>
    </xf>
    <xf numFmtId="4" fontId="37" fillId="0" borderId="0" xfId="0" applyNumberFormat="1" applyFont="1"/>
    <xf numFmtId="4" fontId="8" fillId="2" borderId="0" xfId="0" applyNumberFormat="1" applyFont="1" applyFill="1" applyAlignment="1">
      <alignment horizontal="center" vertical="top" wrapText="1"/>
    </xf>
    <xf numFmtId="4" fontId="18" fillId="2" borderId="0" xfId="0" applyNumberFormat="1" applyFont="1" applyFill="1" applyAlignment="1">
      <alignment horizontal="center" vertical="top" wrapText="1"/>
    </xf>
    <xf numFmtId="4" fontId="37" fillId="0" borderId="0" xfId="0" applyNumberFormat="1" applyFont="1" applyAlignment="1">
      <alignment horizontal="center" vertical="top" wrapText="1"/>
    </xf>
    <xf numFmtId="4" fontId="8" fillId="2" borderId="0" xfId="0" applyNumberFormat="1" applyFont="1" applyFill="1"/>
    <xf numFmtId="4" fontId="6" fillId="2" borderId="0" xfId="0" applyNumberFormat="1" applyFont="1" applyFill="1"/>
    <xf numFmtId="4" fontId="18" fillId="2" borderId="0" xfId="0" applyNumberFormat="1" applyFont="1" applyFill="1"/>
    <xf numFmtId="4" fontId="8" fillId="2" borderId="0" xfId="0" applyNumberFormat="1" applyFont="1" applyFill="1" applyAlignment="1">
      <alignment horizontal="center"/>
    </xf>
    <xf numFmtId="0" fontId="8" fillId="2" borderId="0" xfId="0" applyFont="1" applyFill="1" applyAlignment="1">
      <alignment horizontal="center"/>
    </xf>
    <xf numFmtId="4" fontId="18" fillId="2" borderId="0" xfId="0" applyNumberFormat="1" applyFont="1" applyFill="1" applyAlignment="1">
      <alignment horizontal="center"/>
    </xf>
    <xf numFmtId="0" fontId="8" fillId="2" borderId="0" xfId="0" applyFont="1" applyFill="1"/>
    <xf numFmtId="4" fontId="8" fillId="2" borderId="0" xfId="0" applyNumberFormat="1" applyFont="1" applyFill="1" applyAlignment="1">
      <alignment horizontal="right"/>
    </xf>
    <xf numFmtId="0" fontId="6" fillId="2" borderId="0" xfId="0" applyFont="1" applyFill="1"/>
    <xf numFmtId="4" fontId="6" fillId="2" borderId="0" xfId="0" applyNumberFormat="1" applyFont="1" applyFill="1" applyAlignment="1">
      <alignment horizontal="right"/>
    </xf>
    <xf numFmtId="0" fontId="0" fillId="0" borderId="1" xfId="0" applyBorder="1"/>
    <xf numFmtId="2" fontId="38" fillId="0" borderId="1" xfId="0" applyNumberFormat="1" applyFont="1" applyBorder="1"/>
    <xf numFmtId="0" fontId="38" fillId="19" borderId="1" xfId="0" applyFont="1" applyFill="1" applyBorder="1"/>
    <xf numFmtId="4" fontId="39" fillId="17" borderId="1" xfId="0" applyNumberFormat="1" applyFont="1" applyFill="1" applyBorder="1" applyAlignment="1">
      <alignment horizontal="center" wrapText="1"/>
    </xf>
    <xf numFmtId="4" fontId="11" fillId="17" borderId="1" xfId="0" applyNumberFormat="1" applyFont="1" applyFill="1" applyBorder="1" applyAlignment="1">
      <alignment horizontal="right"/>
    </xf>
    <xf numFmtId="2" fontId="40" fillId="17" borderId="1" xfId="0" applyNumberFormat="1" applyFont="1" applyFill="1" applyBorder="1" applyAlignment="1">
      <alignment horizontal="right" wrapText="1"/>
    </xf>
    <xf numFmtId="4" fontId="17" fillId="9" borderId="1" xfId="0" applyNumberFormat="1" applyFont="1" applyFill="1" applyBorder="1" applyAlignment="1">
      <alignment horizontal="center" wrapText="1"/>
    </xf>
    <xf numFmtId="4" fontId="6" fillId="2" borderId="1" xfId="0" applyNumberFormat="1" applyFont="1" applyFill="1" applyBorder="1" applyAlignment="1">
      <alignment horizontal="center"/>
    </xf>
    <xf numFmtId="4" fontId="18" fillId="2" borderId="1" xfId="0" applyNumberFormat="1" applyFont="1" applyFill="1" applyBorder="1" applyAlignment="1">
      <alignment horizontal="right" wrapText="1"/>
    </xf>
    <xf numFmtId="4" fontId="23" fillId="0" borderId="1" xfId="0" applyNumberFormat="1" applyFont="1" applyBorder="1" applyAlignment="1">
      <alignment horizontal="center" wrapText="1"/>
    </xf>
    <xf numFmtId="4" fontId="23" fillId="2" borderId="1" xfId="0" applyNumberFormat="1" applyFont="1" applyFill="1" applyBorder="1" applyAlignment="1">
      <alignment horizontal="center" wrapText="1"/>
    </xf>
    <xf numFmtId="0" fontId="26" fillId="2" borderId="1" xfId="0" applyFont="1" applyFill="1" applyBorder="1" applyAlignment="1">
      <alignment horizontal="center" wrapText="1"/>
    </xf>
    <xf numFmtId="2" fontId="38" fillId="20" borderId="1" xfId="0" applyNumberFormat="1" applyFont="1" applyFill="1" applyBorder="1"/>
    <xf numFmtId="0" fontId="38" fillId="20" borderId="1" xfId="0" applyFont="1" applyFill="1" applyBorder="1" applyAlignment="1">
      <alignment horizontal="center"/>
    </xf>
    <xf numFmtId="0" fontId="0" fillId="20" borderId="1" xfId="0" applyFill="1" applyBorder="1"/>
    <xf numFmtId="9" fontId="38" fillId="20" borderId="1" xfId="0" applyNumberFormat="1" applyFont="1" applyFill="1" applyBorder="1"/>
    <xf numFmtId="0" fontId="0" fillId="0" borderId="5" xfId="0" applyBorder="1"/>
    <xf numFmtId="0" fontId="39" fillId="20" borderId="6" xfId="0" applyFont="1" applyFill="1" applyBorder="1" applyAlignment="1">
      <alignment horizontal="center" wrapText="1"/>
    </xf>
    <xf numFmtId="0" fontId="0" fillId="20" borderId="5" xfId="0" applyFill="1" applyBorder="1"/>
    <xf numFmtId="2" fontId="42" fillId="20" borderId="5" xfId="0" applyNumberFormat="1" applyFont="1" applyFill="1" applyBorder="1"/>
    <xf numFmtId="2" fontId="38" fillId="0" borderId="0" xfId="0" applyNumberFormat="1" applyFont="1"/>
    <xf numFmtId="0" fontId="0" fillId="0" borderId="7" xfId="0" applyBorder="1"/>
    <xf numFmtId="4" fontId="38" fillId="20" borderId="0" xfId="0" applyNumberFormat="1" applyFont="1" applyFill="1"/>
    <xf numFmtId="4" fontId="0" fillId="0" borderId="0" xfId="0" applyNumberFormat="1"/>
    <xf numFmtId="4" fontId="38" fillId="20" borderId="7" xfId="0" applyNumberFormat="1" applyFont="1" applyFill="1" applyBorder="1"/>
    <xf numFmtId="4" fontId="44" fillId="20" borderId="7" xfId="0" applyNumberFormat="1" applyFont="1" applyFill="1" applyBorder="1"/>
    <xf numFmtId="4" fontId="44" fillId="20" borderId="0" xfId="0" applyNumberFormat="1" applyFont="1" applyFill="1"/>
    <xf numFmtId="4" fontId="8" fillId="20" borderId="0" xfId="0" applyNumberFormat="1" applyFont="1" applyFill="1"/>
    <xf numFmtId="4" fontId="11" fillId="17" borderId="0" xfId="0" applyNumberFormat="1" applyFont="1" applyFill="1" applyAlignment="1">
      <alignment horizontal="center"/>
    </xf>
    <xf numFmtId="4" fontId="11" fillId="17" borderId="0" xfId="0" applyNumberFormat="1" applyFont="1" applyFill="1"/>
    <xf numFmtId="2" fontId="40" fillId="17" borderId="0" xfId="0" applyNumberFormat="1" applyFont="1" applyFill="1" applyAlignment="1">
      <alignment horizontal="center"/>
    </xf>
    <xf numFmtId="4" fontId="11" fillId="17" borderId="7" xfId="0" applyNumberFormat="1" applyFont="1" applyFill="1" applyBorder="1" applyAlignment="1">
      <alignment horizontal="center"/>
    </xf>
    <xf numFmtId="4" fontId="0" fillId="9" borderId="0" xfId="0" applyNumberFormat="1" applyFill="1" applyAlignment="1">
      <alignment horizontal="center"/>
    </xf>
    <xf numFmtId="4" fontId="0" fillId="9" borderId="7" xfId="0" applyNumberFormat="1" applyFill="1" applyBorder="1" applyAlignment="1">
      <alignment horizontal="center"/>
    </xf>
    <xf numFmtId="4" fontId="0" fillId="0" borderId="0" xfId="0" applyNumberFormat="1" applyAlignment="1">
      <alignment horizontal="center"/>
    </xf>
    <xf numFmtId="4" fontId="38" fillId="0" borderId="0" xfId="0" applyNumberFormat="1" applyFont="1"/>
    <xf numFmtId="4" fontId="0" fillId="0" borderId="7" xfId="0" applyNumberFormat="1" applyBorder="1" applyAlignment="1">
      <alignment horizontal="center"/>
    </xf>
    <xf numFmtId="0" fontId="38" fillId="0" borderId="0" xfId="0" applyFont="1"/>
    <xf numFmtId="4" fontId="0" fillId="0" borderId="8" xfId="0" applyNumberFormat="1" applyBorder="1" applyAlignment="1">
      <alignment horizontal="center"/>
    </xf>
    <xf numFmtId="4" fontId="38" fillId="0" borderId="8" xfId="0" applyNumberFormat="1" applyFont="1" applyBorder="1"/>
    <xf numFmtId="4" fontId="0" fillId="0" borderId="9" xfId="0" applyNumberFormat="1" applyBorder="1" applyAlignment="1">
      <alignment horizontal="center"/>
    </xf>
    <xf numFmtId="0" fontId="38" fillId="0" borderId="8" xfId="0" applyFont="1" applyBorder="1"/>
    <xf numFmtId="0" fontId="0" fillId="0" borderId="8" xfId="0" applyBorder="1"/>
    <xf numFmtId="0" fontId="16" fillId="2" borderId="10" xfId="0" applyFont="1" applyFill="1" applyBorder="1" applyAlignment="1">
      <alignment horizontal="center" vertical="center"/>
    </xf>
    <xf numFmtId="0" fontId="45" fillId="2" borderId="10" xfId="0" applyFont="1" applyFill="1" applyBorder="1" applyAlignment="1">
      <alignment horizontal="center" wrapText="1"/>
    </xf>
    <xf numFmtId="4" fontId="38" fillId="21" borderId="0" xfId="0" applyNumberFormat="1" applyFont="1" applyFill="1"/>
    <xf numFmtId="0" fontId="38" fillId="21" borderId="0" xfId="0" applyFont="1" applyFill="1"/>
    <xf numFmtId="0" fontId="46" fillId="21" borderId="6" xfId="0" applyFont="1" applyFill="1" applyBorder="1" applyAlignment="1">
      <alignment horizontal="center" wrapText="1"/>
    </xf>
    <xf numFmtId="0" fontId="0" fillId="21" borderId="0" xfId="0" applyFill="1"/>
    <xf numFmtId="9" fontId="38" fillId="21" borderId="0" xfId="0" applyNumberFormat="1" applyFont="1" applyFill="1"/>
    <xf numFmtId="0" fontId="39" fillId="21" borderId="6" xfId="0" applyFont="1" applyFill="1" applyBorder="1" applyAlignment="1">
      <alignment horizontal="center" wrapText="1"/>
    </xf>
    <xf numFmtId="4" fontId="42" fillId="21" borderId="0" xfId="0" applyNumberFormat="1" applyFont="1" applyFill="1"/>
    <xf numFmtId="0" fontId="42" fillId="21" borderId="0" xfId="0" applyFont="1" applyFill="1"/>
    <xf numFmtId="2" fontId="0" fillId="0" borderId="0" xfId="0" applyNumberFormat="1"/>
    <xf numFmtId="2" fontId="40" fillId="17" borderId="0" xfId="0" applyNumberFormat="1" applyFont="1" applyFill="1" applyAlignment="1">
      <alignment wrapText="1"/>
    </xf>
    <xf numFmtId="4" fontId="0" fillId="9" borderId="0" xfId="0" applyNumberFormat="1" applyFill="1" applyAlignment="1">
      <alignment horizontal="center" vertical="center"/>
    </xf>
    <xf numFmtId="4" fontId="38" fillId="9" borderId="0" xfId="0" applyNumberFormat="1" applyFont="1" applyFill="1"/>
    <xf numFmtId="2" fontId="0" fillId="9" borderId="0" xfId="0" applyNumberFormat="1" applyFill="1"/>
    <xf numFmtId="4" fontId="0" fillId="0" borderId="0" xfId="0" applyNumberFormat="1" applyAlignment="1">
      <alignment horizontal="center" vertical="center"/>
    </xf>
    <xf numFmtId="0" fontId="28" fillId="0" borderId="0" xfId="0" applyFont="1"/>
    <xf numFmtId="0" fontId="47" fillId="2" borderId="1" xfId="0" applyFont="1" applyFill="1" applyBorder="1" applyAlignment="1">
      <alignment horizontal="center" wrapText="1"/>
    </xf>
    <xf numFmtId="2" fontId="38" fillId="21" borderId="0" xfId="0" applyNumberFormat="1" applyFont="1" applyFill="1"/>
    <xf numFmtId="0" fontId="46" fillId="21" borderId="6" xfId="0" applyFont="1" applyFill="1" applyBorder="1" applyAlignment="1">
      <alignment horizontal="center" vertical="top" wrapText="1"/>
    </xf>
    <xf numFmtId="2" fontId="42" fillId="21" borderId="0" xfId="0" applyNumberFormat="1" applyFont="1" applyFill="1"/>
    <xf numFmtId="2" fontId="28" fillId="0" borderId="0" xfId="0" applyNumberFormat="1" applyFont="1"/>
    <xf numFmtId="4" fontId="11" fillId="0" borderId="0" xfId="0" applyNumberFormat="1" applyFont="1" applyAlignment="1">
      <alignment horizontal="center"/>
    </xf>
    <xf numFmtId="4" fontId="11" fillId="0" borderId="0" xfId="0" applyNumberFormat="1" applyFont="1"/>
    <xf numFmtId="4" fontId="40" fillId="0" borderId="0" xfId="0" applyNumberFormat="1" applyFont="1" applyAlignment="1">
      <alignment wrapText="1"/>
    </xf>
    <xf numFmtId="0" fontId="46" fillId="21" borderId="6" xfId="0" applyFont="1" applyFill="1" applyBorder="1" applyAlignment="1">
      <alignment horizontal="center" vertical="center" wrapText="1"/>
    </xf>
    <xf numFmtId="0" fontId="43" fillId="18" borderId="0" xfId="0" applyFont="1" applyFill="1"/>
    <xf numFmtId="0" fontId="43" fillId="18" borderId="7" xfId="0" applyFont="1" applyFill="1" applyBorder="1"/>
    <xf numFmtId="4" fontId="7" fillId="2" borderId="3" xfId="0" applyNumberFormat="1" applyFont="1" applyFill="1" applyBorder="1" applyAlignment="1">
      <alignment horizontal="center"/>
    </xf>
    <xf numFmtId="4" fontId="48" fillId="23" borderId="7" xfId="0" applyNumberFormat="1" applyFont="1" applyFill="1" applyBorder="1"/>
    <xf numFmtId="4" fontId="30" fillId="23" borderId="1" xfId="0" applyNumberFormat="1" applyFont="1" applyFill="1" applyBorder="1" applyAlignment="1">
      <alignment horizontal="center"/>
    </xf>
    <xf numFmtId="4" fontId="48" fillId="23" borderId="1" xfId="0" applyNumberFormat="1" applyFont="1" applyFill="1" applyBorder="1" applyAlignment="1">
      <alignment horizontal="center"/>
    </xf>
    <xf numFmtId="4" fontId="30" fillId="23" borderId="3" xfId="0" applyNumberFormat="1" applyFont="1" applyFill="1" applyBorder="1" applyAlignment="1">
      <alignment horizontal="center"/>
    </xf>
    <xf numFmtId="4" fontId="16" fillId="2" borderId="12" xfId="0" applyNumberFormat="1" applyFont="1" applyFill="1" applyBorder="1" applyAlignment="1">
      <alignment horizontal="center"/>
    </xf>
    <xf numFmtId="0" fontId="0" fillId="16" borderId="1" xfId="0" applyFill="1" applyBorder="1" applyAlignment="1">
      <alignment horizontal="center" vertical="center"/>
    </xf>
    <xf numFmtId="0" fontId="9" fillId="2" borderId="1" xfId="0" applyFont="1" applyFill="1" applyBorder="1" applyAlignment="1">
      <alignment horizontal="center" wrapText="1"/>
    </xf>
    <xf numFmtId="4" fontId="0" fillId="16" borderId="1" xfId="0" applyNumberFormat="1" applyFill="1" applyBorder="1" applyAlignment="1">
      <alignment horizontal="center" vertical="center"/>
    </xf>
    <xf numFmtId="4" fontId="2" fillId="16" borderId="1" xfId="0" applyNumberFormat="1" applyFont="1" applyFill="1" applyBorder="1" applyAlignment="1">
      <alignment horizontal="center" vertical="center" wrapText="1"/>
    </xf>
    <xf numFmtId="4" fontId="13" fillId="16" borderId="1" xfId="0" applyNumberFormat="1" applyFont="1" applyFill="1" applyBorder="1" applyAlignment="1">
      <alignment horizontal="center"/>
    </xf>
    <xf numFmtId="4" fontId="10" fillId="16" borderId="3" xfId="0" applyNumberFormat="1" applyFont="1" applyFill="1" applyBorder="1" applyAlignment="1">
      <alignment horizontal="center" wrapText="1"/>
    </xf>
    <xf numFmtId="4" fontId="49" fillId="23" borderId="13" xfId="0" applyNumberFormat="1" applyFont="1" applyFill="1" applyBorder="1" applyAlignment="1">
      <alignment horizontal="center"/>
    </xf>
    <xf numFmtId="4" fontId="30" fillId="23" borderId="1" xfId="0" applyNumberFormat="1" applyFont="1" applyFill="1" applyBorder="1" applyAlignment="1">
      <alignment horizontal="center" wrapText="1"/>
    </xf>
    <xf numFmtId="4" fontId="48" fillId="23" borderId="1" xfId="0" applyNumberFormat="1" applyFont="1" applyFill="1" applyBorder="1" applyAlignment="1">
      <alignment horizontal="center" wrapText="1"/>
    </xf>
    <xf numFmtId="4" fontId="30" fillId="23" borderId="3" xfId="0" applyNumberFormat="1" applyFont="1" applyFill="1" applyBorder="1" applyAlignment="1">
      <alignment horizontal="center" wrapText="1"/>
    </xf>
    <xf numFmtId="4" fontId="6" fillId="16" borderId="12" xfId="0" applyNumberFormat="1" applyFont="1" applyFill="1" applyBorder="1" applyAlignment="1">
      <alignment horizontal="center" wrapText="1"/>
    </xf>
    <xf numFmtId="4" fontId="18" fillId="16" borderId="3" xfId="0" applyNumberFormat="1" applyFont="1" applyFill="1" applyBorder="1" applyAlignment="1">
      <alignment horizontal="center" wrapText="1"/>
    </xf>
    <xf numFmtId="4" fontId="9" fillId="16" borderId="12" xfId="0" applyNumberFormat="1" applyFont="1" applyFill="1" applyBorder="1" applyAlignment="1">
      <alignment horizontal="center" wrapText="1"/>
    </xf>
    <xf numFmtId="4" fontId="10" fillId="16" borderId="1" xfId="0" applyNumberFormat="1" applyFont="1" applyFill="1" applyBorder="1" applyAlignment="1">
      <alignment horizontal="center" wrapText="1"/>
    </xf>
    <xf numFmtId="4" fontId="16" fillId="16" borderId="1" xfId="0" applyNumberFormat="1" applyFont="1" applyFill="1" applyBorder="1" applyAlignment="1">
      <alignment horizontal="center" vertical="center" wrapText="1"/>
    </xf>
    <xf numFmtId="4" fontId="3" fillId="16" borderId="1" xfId="0" applyNumberFormat="1" applyFont="1" applyFill="1" applyBorder="1"/>
    <xf numFmtId="4" fontId="0" fillId="16" borderId="0" xfId="0" applyNumberFormat="1" applyFill="1" applyAlignment="1">
      <alignment horizontal="center" vertical="center" wrapText="1"/>
    </xf>
    <xf numFmtId="4" fontId="0" fillId="16" borderId="0" xfId="0" applyNumberFormat="1" applyFill="1"/>
    <xf numFmtId="4" fontId="8" fillId="16" borderId="0" xfId="0" applyNumberFormat="1" applyFont="1" applyFill="1" applyAlignment="1">
      <alignment wrapText="1"/>
    </xf>
    <xf numFmtId="0" fontId="0" fillId="16" borderId="0" xfId="0" applyFill="1"/>
    <xf numFmtId="0" fontId="1" fillId="2" borderId="1" xfId="0" applyFont="1" applyFill="1" applyBorder="1" applyAlignment="1">
      <alignment wrapText="1"/>
    </xf>
    <xf numFmtId="4" fontId="0" fillId="2" borderId="1" xfId="0" applyNumberFormat="1" applyFont="1" applyFill="1" applyBorder="1"/>
    <xf numFmtId="2" fontId="0" fillId="2" borderId="1" xfId="0" applyNumberFormat="1" applyFill="1" applyBorder="1" applyAlignment="1">
      <alignment horizontal="right"/>
    </xf>
    <xf numFmtId="4" fontId="3" fillId="2" borderId="3" xfId="0" applyNumberFormat="1" applyFont="1" applyFill="1" applyBorder="1"/>
    <xf numFmtId="4" fontId="49" fillId="23" borderId="12" xfId="0" applyNumberFormat="1" applyFont="1" applyFill="1" applyBorder="1"/>
    <xf numFmtId="4" fontId="2" fillId="23" borderId="1" xfId="0" applyNumberFormat="1" applyFont="1" applyFill="1" applyBorder="1"/>
    <xf numFmtId="4" fontId="49" fillId="23" borderId="1" xfId="0" applyNumberFormat="1" applyFont="1" applyFill="1" applyBorder="1"/>
    <xf numFmtId="4" fontId="2" fillId="23" borderId="3" xfId="0" applyNumberFormat="1" applyFont="1" applyFill="1" applyBorder="1"/>
    <xf numFmtId="4" fontId="6" fillId="0" borderId="12" xfId="0" applyNumberFormat="1" applyFont="1" applyBorder="1" applyAlignment="1">
      <alignment wrapText="1"/>
    </xf>
    <xf numFmtId="4" fontId="18" fillId="0" borderId="3" xfId="0" applyNumberFormat="1" applyFont="1" applyBorder="1" applyAlignment="1">
      <alignment wrapText="1"/>
    </xf>
    <xf numFmtId="4" fontId="0" fillId="2" borderId="12" xfId="0" applyNumberFormat="1" applyFill="1" applyBorder="1"/>
    <xf numFmtId="4" fontId="49" fillId="23" borderId="12" xfId="0" applyNumberFormat="1" applyFont="1" applyFill="1" applyBorder="1" applyAlignment="1">
      <alignment horizontal="right"/>
    </xf>
    <xf numFmtId="4" fontId="2" fillId="23" borderId="3" xfId="0" applyNumberFormat="1" applyFont="1" applyFill="1" applyBorder="1" applyAlignment="1">
      <alignment horizontal="right"/>
    </xf>
    <xf numFmtId="4" fontId="3" fillId="2" borderId="1" xfId="0" applyNumberFormat="1" applyFont="1" applyFill="1" applyBorder="1" applyAlignment="1">
      <alignment wrapText="1"/>
    </xf>
    <xf numFmtId="0" fontId="0" fillId="2" borderId="1" xfId="0" applyFont="1" applyFill="1" applyBorder="1"/>
    <xf numFmtId="4" fontId="3" fillId="20" borderId="3" xfId="0" applyNumberFormat="1" applyFont="1" applyFill="1" applyBorder="1"/>
    <xf numFmtId="4" fontId="49" fillId="23" borderId="7" xfId="0" applyNumberFormat="1" applyFont="1" applyFill="1" applyBorder="1"/>
    <xf numFmtId="4" fontId="0" fillId="20" borderId="12" xfId="0" applyNumberFormat="1" applyFill="1" applyBorder="1"/>
    <xf numFmtId="4" fontId="3" fillId="20" borderId="1" xfId="0" applyNumberFormat="1" applyFont="1" applyFill="1" applyBorder="1"/>
    <xf numFmtId="4" fontId="0" fillId="20" borderId="1" xfId="0" applyNumberFormat="1" applyFill="1" applyBorder="1"/>
    <xf numFmtId="4" fontId="2" fillId="20" borderId="1" xfId="0" applyNumberFormat="1" applyFont="1" applyFill="1" applyBorder="1"/>
    <xf numFmtId="9" fontId="38" fillId="20" borderId="1" xfId="1" applyFont="1" applyFill="1" applyBorder="1" applyAlignment="1" applyProtection="1">
      <alignment horizontal="center"/>
    </xf>
    <xf numFmtId="4" fontId="0" fillId="20" borderId="13" xfId="0" applyNumberFormat="1" applyFill="1" applyBorder="1" applyAlignment="1">
      <alignment horizontal="center"/>
    </xf>
    <xf numFmtId="9" fontId="38" fillId="20" borderId="12" xfId="1" applyFont="1" applyFill="1" applyBorder="1" applyAlignment="1" applyProtection="1"/>
    <xf numFmtId="4" fontId="13" fillId="20" borderId="12" xfId="0" applyNumberFormat="1" applyFont="1" applyFill="1" applyBorder="1" applyAlignment="1">
      <alignment horizontal="center" vertical="top" wrapText="1"/>
    </xf>
    <xf numFmtId="4" fontId="0" fillId="20" borderId="1" xfId="0" applyNumberFormat="1" applyFill="1" applyBorder="1" applyAlignment="1">
      <alignment horizontal="right"/>
    </xf>
    <xf numFmtId="4" fontId="13" fillId="2" borderId="12" xfId="0" applyNumberFormat="1" applyFont="1" applyFill="1" applyBorder="1" applyAlignment="1">
      <alignment horizontal="center"/>
    </xf>
    <xf numFmtId="4" fontId="0" fillId="2" borderId="1" xfId="0" applyNumberFormat="1" applyFill="1" applyBorder="1" applyAlignment="1">
      <alignment horizontal="center"/>
    </xf>
    <xf numFmtId="4" fontId="3" fillId="2" borderId="3" xfId="0" applyNumberFormat="1" applyFont="1" applyFill="1" applyBorder="1" applyAlignment="1">
      <alignment horizontal="center"/>
    </xf>
    <xf numFmtId="4" fontId="13" fillId="2" borderId="12" xfId="0" applyNumberFormat="1" applyFont="1" applyFill="1" applyBorder="1" applyAlignment="1">
      <alignment horizontal="center" vertical="top" wrapText="1"/>
    </xf>
    <xf numFmtId="4" fontId="0" fillId="2" borderId="12" xfId="0" applyNumberFormat="1" applyFill="1" applyBorder="1" applyAlignment="1">
      <alignment horizontal="center"/>
    </xf>
    <xf numFmtId="0" fontId="36" fillId="2" borderId="3" xfId="0" applyFont="1" applyFill="1" applyBorder="1" applyAlignment="1">
      <alignment horizontal="center"/>
    </xf>
    <xf numFmtId="0" fontId="4" fillId="2" borderId="12" xfId="0" applyFont="1" applyFill="1" applyBorder="1" applyAlignment="1">
      <alignment horizontal="center"/>
    </xf>
    <xf numFmtId="4" fontId="51" fillId="3" borderId="1" xfId="0" applyNumberFormat="1" applyFont="1" applyFill="1" applyBorder="1"/>
    <xf numFmtId="4" fontId="52" fillId="2" borderId="0" xfId="0" applyNumberFormat="1" applyFont="1" applyFill="1"/>
    <xf numFmtId="4" fontId="18" fillId="2" borderId="1" xfId="0" applyNumberFormat="1" applyFont="1" applyFill="1" applyBorder="1"/>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3" xfId="0" applyFont="1" applyFill="1" applyBorder="1" applyAlignment="1">
      <alignment horizontal="center"/>
    </xf>
    <xf numFmtId="0" fontId="5" fillId="2" borderId="2" xfId="0" applyFont="1" applyFill="1" applyBorder="1" applyAlignment="1">
      <alignment horizontal="center"/>
    </xf>
    <xf numFmtId="0" fontId="5" fillId="2" borderId="4" xfId="0" applyFont="1" applyFill="1" applyBorder="1" applyAlignment="1">
      <alignment horizont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1" fillId="2" borderId="5" xfId="0" applyNumberFormat="1" applyFont="1" applyFill="1" applyBorder="1" applyAlignment="1">
      <alignment horizontal="center" vertical="center"/>
    </xf>
    <xf numFmtId="4" fontId="1" fillId="2" borderId="6" xfId="0" applyNumberFormat="1" applyFont="1" applyFill="1" applyBorder="1" applyAlignment="1">
      <alignment horizontal="center" vertical="center"/>
    </xf>
    <xf numFmtId="4" fontId="1" fillId="2" borderId="10" xfId="0" applyNumberFormat="1" applyFont="1" applyFill="1" applyBorder="1" applyAlignment="1">
      <alignment horizontal="center" vertical="center"/>
    </xf>
    <xf numFmtId="4" fontId="7" fillId="0" borderId="5"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4" fontId="8" fillId="2" borderId="3" xfId="0" applyNumberFormat="1" applyFont="1" applyFill="1" applyBorder="1" applyAlignment="1">
      <alignment horizontal="center" vertical="center"/>
    </xf>
    <xf numFmtId="4" fontId="8" fillId="2" borderId="2" xfId="0" applyNumberFormat="1" applyFont="1" applyFill="1" applyBorder="1" applyAlignment="1">
      <alignment horizontal="center" vertical="center"/>
    </xf>
    <xf numFmtId="4" fontId="8" fillId="2" borderId="4" xfId="0" applyNumberFormat="1" applyFont="1" applyFill="1" applyBorder="1" applyAlignment="1">
      <alignment horizontal="center" vertical="center"/>
    </xf>
    <xf numFmtId="4" fontId="9" fillId="3" borderId="5" xfId="0" applyNumberFormat="1" applyFont="1" applyFill="1" applyBorder="1" applyAlignment="1">
      <alignment horizontal="center" vertical="center" wrapText="1"/>
    </xf>
    <xf numFmtId="4" fontId="9" fillId="3" borderId="6" xfId="0" applyNumberFormat="1" applyFont="1" applyFill="1" applyBorder="1" applyAlignment="1">
      <alignment horizontal="center" vertical="center" wrapText="1"/>
    </xf>
    <xf numFmtId="4" fontId="9" fillId="3" borderId="10" xfId="0" applyNumberFormat="1" applyFont="1" applyFill="1" applyBorder="1" applyAlignment="1">
      <alignment horizontal="center" vertical="center" wrapText="1"/>
    </xf>
    <xf numFmtId="4" fontId="10" fillId="4" borderId="5" xfId="0" applyNumberFormat="1" applyFont="1" applyFill="1" applyBorder="1" applyAlignment="1">
      <alignment horizontal="center" vertical="center" wrapText="1"/>
    </xf>
    <xf numFmtId="4" fontId="10" fillId="4" borderId="6" xfId="0" applyNumberFormat="1" applyFont="1" applyFill="1" applyBorder="1" applyAlignment="1">
      <alignment horizontal="center" vertical="center" wrapText="1"/>
    </xf>
    <xf numFmtId="4" fontId="10" fillId="4" borderId="10" xfId="0" applyNumberFormat="1" applyFont="1" applyFill="1" applyBorder="1" applyAlignment="1">
      <alignment horizontal="center" vertical="center" wrapText="1"/>
    </xf>
    <xf numFmtId="4" fontId="11" fillId="5" borderId="14" xfId="0" applyNumberFormat="1" applyFont="1" applyFill="1" applyBorder="1" applyAlignment="1">
      <alignment horizontal="center" vertical="center" wrapText="1"/>
    </xf>
    <xf numFmtId="4" fontId="11" fillId="5" borderId="15" xfId="0" applyNumberFormat="1" applyFont="1" applyFill="1" applyBorder="1" applyAlignment="1">
      <alignment horizontal="center" vertical="center" wrapText="1"/>
    </xf>
    <xf numFmtId="4" fontId="11" fillId="5" borderId="16" xfId="0" applyNumberFormat="1" applyFont="1" applyFill="1" applyBorder="1" applyAlignment="1">
      <alignment horizontal="center" vertical="center" wrapText="1"/>
    </xf>
    <xf numFmtId="4" fontId="11" fillId="5" borderId="17" xfId="0" applyNumberFormat="1" applyFont="1" applyFill="1" applyBorder="1" applyAlignment="1">
      <alignment horizontal="center" vertical="center" wrapText="1"/>
    </xf>
    <xf numFmtId="4" fontId="12" fillId="2" borderId="3"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4" xfId="0" applyNumberFormat="1" applyFont="1" applyFill="1" applyBorder="1" applyAlignment="1">
      <alignment horizontal="center" vertical="center" wrapText="1"/>
    </xf>
    <xf numFmtId="4" fontId="11" fillId="6" borderId="3" xfId="0" applyNumberFormat="1" applyFont="1" applyFill="1" applyBorder="1" applyAlignment="1">
      <alignment horizontal="center"/>
    </xf>
    <xf numFmtId="4" fontId="11" fillId="6" borderId="2" xfId="0" applyNumberFormat="1" applyFont="1" applyFill="1" applyBorder="1" applyAlignment="1">
      <alignment horizontal="center"/>
    </xf>
    <xf numFmtId="4" fontId="11" fillId="6" borderId="4"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7" borderId="4" xfId="0" applyNumberFormat="1" applyFont="1" applyFill="1" applyBorder="1" applyAlignment="1">
      <alignment horizontal="center"/>
    </xf>
    <xf numFmtId="4" fontId="11" fillId="8" borderId="3" xfId="0" applyNumberFormat="1" applyFont="1" applyFill="1" applyBorder="1" applyAlignment="1">
      <alignment horizontal="center"/>
    </xf>
    <xf numFmtId="4" fontId="11" fillId="8" borderId="4" xfId="0" applyNumberFormat="1" applyFont="1" applyFill="1" applyBorder="1" applyAlignment="1">
      <alignment horizontal="center"/>
    </xf>
    <xf numFmtId="4" fontId="14" fillId="5" borderId="3" xfId="0" applyNumberFormat="1" applyFont="1" applyFill="1" applyBorder="1" applyAlignment="1">
      <alignment horizontal="center" wrapText="1"/>
    </xf>
    <xf numFmtId="4" fontId="14" fillId="5" borderId="4" xfId="0" applyNumberFormat="1" applyFont="1" applyFill="1" applyBorder="1" applyAlignment="1">
      <alignment horizontal="center" wrapText="1"/>
    </xf>
    <xf numFmtId="4" fontId="14" fillId="6" borderId="3" xfId="0" applyNumberFormat="1" applyFont="1" applyFill="1" applyBorder="1" applyAlignment="1">
      <alignment horizontal="center" wrapText="1"/>
    </xf>
    <xf numFmtId="4" fontId="14" fillId="6" borderId="4" xfId="0" applyNumberFormat="1" applyFont="1" applyFill="1" applyBorder="1" applyAlignment="1">
      <alignment horizontal="center" wrapText="1"/>
    </xf>
    <xf numFmtId="4" fontId="14" fillId="3" borderId="3" xfId="0" applyNumberFormat="1" applyFont="1" applyFill="1" applyBorder="1" applyAlignment="1">
      <alignment horizontal="center" wrapText="1"/>
    </xf>
    <xf numFmtId="4" fontId="14" fillId="3" borderId="4" xfId="0" applyNumberFormat="1" applyFont="1" applyFill="1" applyBorder="1" applyAlignment="1">
      <alignment horizontal="center" wrapText="1"/>
    </xf>
    <xf numFmtId="4" fontId="14" fillId="7" borderId="3" xfId="0" applyNumberFormat="1" applyFont="1" applyFill="1" applyBorder="1" applyAlignment="1">
      <alignment horizontal="center" wrapText="1"/>
    </xf>
    <xf numFmtId="4" fontId="14" fillId="7" borderId="4" xfId="0" applyNumberFormat="1" applyFont="1" applyFill="1" applyBorder="1" applyAlignment="1">
      <alignment horizontal="center" wrapText="1"/>
    </xf>
    <xf numFmtId="4" fontId="14" fillId="8" borderId="3" xfId="0" applyNumberFormat="1" applyFont="1" applyFill="1" applyBorder="1" applyAlignment="1">
      <alignment horizontal="center" wrapText="1"/>
    </xf>
    <xf numFmtId="4" fontId="14" fillId="8" borderId="4" xfId="0" applyNumberFormat="1" applyFont="1" applyFill="1" applyBorder="1" applyAlignment="1">
      <alignment horizontal="center" wrapText="1"/>
    </xf>
    <xf numFmtId="4" fontId="0" fillId="2" borderId="3" xfId="0" applyNumberFormat="1" applyFont="1" applyFill="1" applyBorder="1" applyAlignment="1">
      <alignment horizontal="center"/>
    </xf>
    <xf numFmtId="4" fontId="0" fillId="2" borderId="4" xfId="0" applyNumberFormat="1" applyFont="1" applyFill="1" applyBorder="1" applyAlignment="1">
      <alignment horizontal="center"/>
    </xf>
    <xf numFmtId="4" fontId="13" fillId="2" borderId="3" xfId="0" applyNumberFormat="1" applyFont="1" applyFill="1" applyBorder="1" applyAlignment="1">
      <alignment horizontal="center"/>
    </xf>
    <xf numFmtId="4" fontId="13" fillId="2" borderId="2" xfId="0" applyNumberFormat="1" applyFont="1" applyFill="1" applyBorder="1" applyAlignment="1">
      <alignment horizontal="center"/>
    </xf>
    <xf numFmtId="4" fontId="13" fillId="2" borderId="4" xfId="0" applyNumberFormat="1" applyFont="1" applyFill="1" applyBorder="1" applyAlignment="1">
      <alignment horizont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0" xfId="0" applyFont="1" applyFill="1" applyBorder="1" applyAlignment="1">
      <alignment horizontal="center" vertical="center" wrapText="1"/>
    </xf>
    <xf numFmtId="4" fontId="30" fillId="0" borderId="5" xfId="0" applyNumberFormat="1" applyFont="1" applyBorder="1" applyAlignment="1">
      <alignment horizontal="center" vertical="center" wrapText="1"/>
    </xf>
    <xf numFmtId="4" fontId="30" fillId="0" borderId="6" xfId="0" applyNumberFormat="1" applyFont="1" applyBorder="1" applyAlignment="1">
      <alignment horizontal="center" vertical="center" wrapText="1"/>
    </xf>
    <xf numFmtId="4" fontId="30" fillId="0" borderId="10" xfId="0" applyNumberFormat="1" applyFont="1" applyBorder="1" applyAlignment="1">
      <alignment horizontal="center" vertical="center" wrapText="1"/>
    </xf>
    <xf numFmtId="4" fontId="14" fillId="2" borderId="5" xfId="0" applyNumberFormat="1" applyFont="1" applyFill="1" applyBorder="1" applyAlignment="1">
      <alignment horizontal="center" vertical="center" wrapText="1"/>
    </xf>
    <xf numFmtId="4" fontId="14" fillId="2" borderId="6" xfId="0" applyNumberFormat="1" applyFont="1" applyFill="1" applyBorder="1" applyAlignment="1">
      <alignment horizontal="center" vertical="center" wrapText="1"/>
    </xf>
    <xf numFmtId="4" fontId="14" fillId="2" borderId="10" xfId="0" applyNumberFormat="1" applyFont="1" applyFill="1" applyBorder="1" applyAlignment="1">
      <alignment horizontal="center" vertical="center" wrapText="1"/>
    </xf>
    <xf numFmtId="4" fontId="7" fillId="2" borderId="5" xfId="0" applyNumberFormat="1" applyFont="1" applyFill="1" applyBorder="1" applyAlignment="1">
      <alignment horizontal="center" vertical="center" wrapText="1"/>
    </xf>
    <xf numFmtId="4" fontId="7" fillId="2" borderId="6" xfId="0" applyNumberFormat="1"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9" fillId="16" borderId="14" xfId="0" applyNumberFormat="1" applyFont="1" applyFill="1" applyBorder="1" applyAlignment="1">
      <alignment horizontal="center" vertical="center" wrapText="1"/>
    </xf>
    <xf numFmtId="4" fontId="9" fillId="16" borderId="15" xfId="0" applyNumberFormat="1" applyFont="1" applyFill="1" applyBorder="1" applyAlignment="1">
      <alignment horizontal="center" vertical="center" wrapText="1"/>
    </xf>
    <xf numFmtId="4" fontId="9" fillId="16" borderId="16" xfId="0" applyNumberFormat="1" applyFont="1" applyFill="1" applyBorder="1" applyAlignment="1">
      <alignment horizontal="center" vertical="center" wrapText="1"/>
    </xf>
    <xf numFmtId="4" fontId="9" fillId="16" borderId="17" xfId="0" applyNumberFormat="1" applyFont="1" applyFill="1" applyBorder="1" applyAlignment="1">
      <alignment horizontal="center" vertical="center" wrapText="1"/>
    </xf>
    <xf numFmtId="4" fontId="13" fillId="2" borderId="3" xfId="0" applyNumberFormat="1" applyFont="1" applyFill="1" applyBorder="1" applyAlignment="1">
      <alignment horizontal="center" vertical="center" wrapText="1"/>
    </xf>
    <xf numFmtId="4" fontId="13" fillId="2" borderId="2" xfId="0" applyNumberFormat="1" applyFont="1" applyFill="1" applyBorder="1" applyAlignment="1">
      <alignment horizontal="center" vertical="center" wrapText="1"/>
    </xf>
    <xf numFmtId="4" fontId="13" fillId="2" borderId="4" xfId="0" applyNumberFormat="1" applyFont="1" applyFill="1" applyBorder="1" applyAlignment="1">
      <alignment horizontal="center" vertical="center" wrapText="1"/>
    </xf>
    <xf numFmtId="4" fontId="16" fillId="16" borderId="3" xfId="0" applyNumberFormat="1" applyFont="1" applyFill="1" applyBorder="1" applyAlignment="1">
      <alignment horizontal="center" wrapText="1"/>
    </xf>
    <xf numFmtId="4" fontId="16" fillId="16" borderId="2" xfId="0" applyNumberFormat="1" applyFont="1" applyFill="1" applyBorder="1" applyAlignment="1">
      <alignment horizontal="center" wrapText="1"/>
    </xf>
    <xf numFmtId="4" fontId="16" fillId="16" borderId="4" xfId="0" applyNumberFormat="1" applyFont="1" applyFill="1" applyBorder="1" applyAlignment="1">
      <alignment horizontal="center" wrapText="1"/>
    </xf>
    <xf numFmtId="4" fontId="16" fillId="16" borderId="3" xfId="0" applyNumberFormat="1" applyFont="1" applyFill="1" applyBorder="1" applyAlignment="1">
      <alignment horizontal="center"/>
    </xf>
    <xf numFmtId="4" fontId="16" fillId="16" borderId="4" xfId="0" applyNumberFormat="1" applyFont="1" applyFill="1" applyBorder="1" applyAlignment="1">
      <alignment horizontal="center"/>
    </xf>
    <xf numFmtId="4" fontId="14" fillId="17" borderId="3" xfId="0" applyNumberFormat="1" applyFont="1" applyFill="1" applyBorder="1" applyAlignment="1">
      <alignment horizontal="center" wrapText="1"/>
    </xf>
    <xf numFmtId="4" fontId="14" fillId="17" borderId="4" xfId="0" applyNumberFormat="1" applyFont="1" applyFill="1" applyBorder="1" applyAlignment="1">
      <alignment horizontal="center" wrapText="1"/>
    </xf>
    <xf numFmtId="4" fontId="31" fillId="2" borderId="3" xfId="0" applyNumberFormat="1" applyFont="1" applyFill="1" applyBorder="1" applyAlignment="1">
      <alignment horizontal="center" wrapText="1"/>
    </xf>
    <xf numFmtId="4" fontId="31" fillId="2" borderId="4" xfId="0" applyNumberFormat="1" applyFont="1" applyFill="1" applyBorder="1" applyAlignment="1">
      <alignment horizontal="center" wrapText="1"/>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4" fontId="13" fillId="2" borderId="0" xfId="0" applyNumberFormat="1" applyFont="1" applyFill="1" applyBorder="1" applyAlignment="1">
      <alignment horizontal="center"/>
    </xf>
    <xf numFmtId="4" fontId="8" fillId="2" borderId="0" xfId="0" applyNumberFormat="1" applyFont="1" applyFill="1" applyBorder="1" applyAlignment="1">
      <alignment horizontal="center" vertical="top" wrapText="1"/>
    </xf>
    <xf numFmtId="4" fontId="8" fillId="2" borderId="0" xfId="0" applyNumberFormat="1" applyFont="1" applyFill="1" applyBorder="1" applyAlignment="1">
      <alignment horizontal="center"/>
    </xf>
    <xf numFmtId="0" fontId="38" fillId="18" borderId="1" xfId="0" applyFont="1" applyFill="1" applyBorder="1" applyAlignment="1">
      <alignment horizontal="center"/>
    </xf>
    <xf numFmtId="0" fontId="38" fillId="19" borderId="1" xfId="0" applyFont="1" applyFill="1" applyBorder="1" applyAlignment="1">
      <alignment horizontal="center"/>
    </xf>
    <xf numFmtId="0" fontId="0"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3" fillId="18" borderId="0" xfId="0" applyFont="1" applyFill="1" applyBorder="1" applyAlignment="1">
      <alignment horizontal="center"/>
    </xf>
    <xf numFmtId="4" fontId="28" fillId="20" borderId="11" xfId="0" applyNumberFormat="1" applyFont="1" applyFill="1" applyBorder="1" applyAlignment="1">
      <alignment horizontal="center"/>
    </xf>
    <xf numFmtId="4" fontId="0" fillId="20" borderId="11" xfId="0" applyNumberFormat="1" applyFont="1" applyFill="1" applyBorder="1" applyAlignment="1">
      <alignment horizontal="center"/>
    </xf>
    <xf numFmtId="4" fontId="43" fillId="0" borderId="0" xfId="0" applyNumberFormat="1" applyFont="1" applyBorder="1" applyAlignment="1">
      <alignment horizontal="right"/>
    </xf>
    <xf numFmtId="0" fontId="0" fillId="2" borderId="1" xfId="0" applyFont="1" applyFill="1" applyBorder="1" applyAlignment="1">
      <alignment horizontal="center" vertical="center" wrapText="1"/>
    </xf>
    <xf numFmtId="4" fontId="0" fillId="2" borderId="1" xfId="0" applyNumberFormat="1" applyFont="1" applyFill="1" applyBorder="1" applyAlignment="1">
      <alignment horizontal="center" vertical="center"/>
    </xf>
    <xf numFmtId="4" fontId="30" fillId="0" borderId="1" xfId="0" applyNumberFormat="1" applyFont="1" applyBorder="1" applyAlignment="1">
      <alignment horizontal="center" vertical="center" wrapText="1"/>
    </xf>
    <xf numFmtId="4" fontId="13" fillId="2" borderId="1" xfId="0" applyNumberFormat="1" applyFont="1" applyFill="1" applyBorder="1" applyAlignment="1">
      <alignment horizontal="center"/>
    </xf>
    <xf numFmtId="4" fontId="0" fillId="2" borderId="1" xfId="0" applyNumberFormat="1" applyFill="1" applyBorder="1" applyAlignment="1">
      <alignment horizontal="center"/>
    </xf>
    <xf numFmtId="0" fontId="4" fillId="2" borderId="1" xfId="0" applyFont="1" applyFill="1" applyBorder="1" applyAlignment="1">
      <alignment horizontal="center"/>
    </xf>
    <xf numFmtId="4" fontId="14"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14" fillId="9"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4" fontId="14" fillId="9" borderId="1" xfId="0" applyNumberFormat="1" applyFont="1" applyFill="1" applyBorder="1" applyAlignment="1">
      <alignment horizontal="center" wrapText="1"/>
    </xf>
    <xf numFmtId="4" fontId="14" fillId="9" borderId="1" xfId="0" applyNumberFormat="1" applyFont="1" applyFill="1" applyBorder="1" applyAlignment="1">
      <alignment horizontal="center"/>
    </xf>
    <xf numFmtId="4" fontId="14" fillId="17" borderId="1" xfId="0" applyNumberFormat="1" applyFont="1" applyFill="1" applyBorder="1" applyAlignment="1">
      <alignment horizontal="center" wrapText="1"/>
    </xf>
    <xf numFmtId="4" fontId="9" fillId="22" borderId="1" xfId="0" applyNumberFormat="1" applyFont="1" applyFill="1" applyBorder="1" applyAlignment="1">
      <alignment horizontal="center" wrapText="1"/>
    </xf>
  </cellXfs>
  <cellStyles count="2">
    <cellStyle name="Κανονικό" xfId="0" builtinId="0"/>
    <cellStyle name="Ποσοστό" xfId="1" builtinId="5"/>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0A"/>
      <rgbColor rgb="FF808000"/>
      <rgbColor rgb="FF800080"/>
      <rgbColor rgb="FF008080"/>
      <rgbColor rgb="FFC0C0C0"/>
      <rgbColor rgb="FF808080"/>
      <rgbColor rgb="FFD8D2DE"/>
      <rgbColor rgb="FF993366"/>
      <rgbColor rgb="FFFDEADA"/>
      <rgbColor rgb="FFDBEEF4"/>
      <rgbColor rgb="FF660066"/>
      <rgbColor rgb="FFEEDCCD"/>
      <rgbColor rgb="FF0066CC"/>
      <rgbColor rgb="FFC6D9F1"/>
      <rgbColor rgb="FF000080"/>
      <rgbColor rgb="FFFF00FF"/>
      <rgbColor rgb="FFD7E4BD"/>
      <rgbColor rgb="FF00FFFF"/>
      <rgbColor rgb="FF800080"/>
      <rgbColor rgb="FF800000"/>
      <rgbColor rgb="FF008080"/>
      <rgbColor rgb="FF0000FF"/>
      <rgbColor rgb="FF00B0F0"/>
      <rgbColor rgb="FFF0F0F0"/>
      <rgbColor rgb="FFC6EFCE"/>
      <rgbColor rgb="FFF2F2F2"/>
      <rgbColor rgb="FFBACCE2"/>
      <rgbColor rgb="FFFFC7CE"/>
      <rgbColor rgb="FFBFBFBF"/>
      <rgbColor rgb="FFFCD5B5"/>
      <rgbColor rgb="FF3366FF"/>
      <rgbColor rgb="FF00A5E1"/>
      <rgbColor rgb="FFC0C000"/>
      <rgbColor rgb="FFC3D69B"/>
      <rgbColor rgb="FFE6E0EC"/>
      <rgbColor rgb="FFFF6600"/>
      <rgbColor rgb="FF666699"/>
      <rgbColor rgb="FF92D050"/>
      <rgbColor rgb="FF003366"/>
      <rgbColor rgb="FFCEE0E5"/>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122"/>
  <sheetViews>
    <sheetView tabSelected="1" zoomScale="110" zoomScaleNormal="110" workbookViewId="0">
      <pane xSplit="6" ySplit="4" topLeftCell="G92" activePane="bottomRight" state="frozen"/>
      <selection pane="topRight" activeCell="G1" sqref="G1"/>
      <selection pane="bottomLeft" activeCell="A98" sqref="A98"/>
      <selection pane="bottomRight" activeCell="R109" sqref="R109"/>
    </sheetView>
  </sheetViews>
  <sheetFormatPr defaultColWidth="9.140625" defaultRowHeight="15"/>
  <cols>
    <col min="1" max="1" width="4.7109375" style="1" customWidth="1"/>
    <col min="2" max="2" width="33.140625" style="2" customWidth="1"/>
    <col min="3" max="3" width="5" style="3" customWidth="1"/>
    <col min="4" max="4" width="9.28515625" style="4" customWidth="1"/>
    <col min="5" max="5" width="8.7109375" style="5" customWidth="1"/>
    <col min="6" max="6" width="12.85546875" style="6" customWidth="1"/>
    <col min="7" max="7" width="8.85546875" style="5" customWidth="1"/>
    <col min="8" max="8" width="7.28515625" style="6" customWidth="1"/>
    <col min="9" max="9" width="9.140625" style="5"/>
    <col min="10" max="10" width="8.42578125" style="6" customWidth="1"/>
    <col min="11" max="11" width="8" style="6" customWidth="1"/>
    <col min="12" max="12" width="7" style="6" customWidth="1"/>
    <col min="13" max="13" width="8" style="5" customWidth="1"/>
    <col min="14" max="14" width="9.140625" style="6" customWidth="1"/>
    <col min="15" max="15" width="9" style="5" customWidth="1"/>
    <col min="16" max="16" width="7.42578125" style="6" customWidth="1"/>
    <col min="17" max="17" width="10.140625" style="7" customWidth="1"/>
    <col min="18" max="18" width="9.28515625" style="6" customWidth="1"/>
    <col min="19" max="21" width="11.85546875" style="5" customWidth="1"/>
    <col min="22" max="25" width="9.140625" style="5"/>
    <col min="26" max="1018" width="9.140625" style="2"/>
  </cols>
  <sheetData>
    <row r="1" spans="1:1024" s="10" customFormat="1" ht="15.75">
      <c r="A1" s="316"/>
      <c r="B1" s="317"/>
      <c r="C1" s="317"/>
      <c r="D1" s="317"/>
      <c r="E1" s="317"/>
      <c r="F1" s="317"/>
      <c r="G1" s="317"/>
      <c r="H1" s="317"/>
      <c r="I1" s="317"/>
      <c r="J1" s="317"/>
      <c r="K1" s="317"/>
      <c r="L1" s="317"/>
      <c r="M1" s="317"/>
      <c r="N1" s="317"/>
      <c r="O1" s="317"/>
      <c r="P1" s="317"/>
      <c r="Q1" s="317"/>
      <c r="R1" s="318"/>
      <c r="S1" s="8"/>
      <c r="T1" s="8"/>
      <c r="U1" s="8"/>
      <c r="V1" s="9"/>
      <c r="W1" s="9"/>
      <c r="X1" s="9"/>
      <c r="Y1" s="9"/>
      <c r="AME1"/>
      <c r="AMF1"/>
      <c r="AMG1"/>
      <c r="AMH1"/>
      <c r="AMI1"/>
      <c r="AMJ1"/>
    </row>
    <row r="2" spans="1:1024" s="10" customFormat="1" ht="15.75">
      <c r="A2" s="319" t="s">
        <v>0</v>
      </c>
      <c r="B2" s="320"/>
      <c r="C2" s="320"/>
      <c r="D2" s="320"/>
      <c r="E2" s="320"/>
      <c r="F2" s="320"/>
      <c r="G2" s="320"/>
      <c r="H2" s="320"/>
      <c r="I2" s="320"/>
      <c r="J2" s="320"/>
      <c r="K2" s="320"/>
      <c r="L2" s="320"/>
      <c r="M2" s="320"/>
      <c r="N2" s="320"/>
      <c r="O2" s="320"/>
      <c r="P2" s="320"/>
      <c r="Q2" s="320"/>
      <c r="R2" s="321"/>
      <c r="S2" s="11"/>
      <c r="T2" s="11"/>
      <c r="U2" s="11"/>
      <c r="V2" s="9"/>
      <c r="W2" s="9"/>
      <c r="X2" s="9"/>
      <c r="Y2" s="9"/>
      <c r="AME2"/>
      <c r="AMF2"/>
      <c r="AMG2"/>
      <c r="AMH2"/>
      <c r="AMI2"/>
      <c r="AMJ2"/>
    </row>
    <row r="3" spans="1:1024" ht="15.6" customHeight="1">
      <c r="A3" s="322" t="s">
        <v>1</v>
      </c>
      <c r="B3" s="325" t="s">
        <v>2</v>
      </c>
      <c r="C3" s="328" t="s">
        <v>3</v>
      </c>
      <c r="D3" s="331" t="s">
        <v>4</v>
      </c>
      <c r="E3" s="334" t="s">
        <v>5</v>
      </c>
      <c r="F3" s="335"/>
      <c r="G3" s="335"/>
      <c r="H3" s="335"/>
      <c r="I3" s="335"/>
      <c r="J3" s="335"/>
      <c r="K3" s="335"/>
      <c r="L3" s="335"/>
      <c r="M3" s="335"/>
      <c r="N3" s="335"/>
      <c r="O3" s="335"/>
      <c r="P3" s="336"/>
      <c r="Q3" s="337" t="s">
        <v>6</v>
      </c>
      <c r="R3" s="340" t="s">
        <v>7</v>
      </c>
      <c r="S3" s="12"/>
      <c r="T3" s="12"/>
      <c r="U3" s="12"/>
    </row>
    <row r="4" spans="1:1024" ht="16.899999999999999" customHeight="1">
      <c r="A4" s="323"/>
      <c r="B4" s="326"/>
      <c r="C4" s="329"/>
      <c r="D4" s="332"/>
      <c r="E4" s="343" t="s">
        <v>8</v>
      </c>
      <c r="F4" s="344"/>
      <c r="G4" s="347" t="s">
        <v>9</v>
      </c>
      <c r="H4" s="348"/>
      <c r="I4" s="348"/>
      <c r="J4" s="348"/>
      <c r="K4" s="348"/>
      <c r="L4" s="348"/>
      <c r="M4" s="348"/>
      <c r="N4" s="348"/>
      <c r="O4" s="348"/>
      <c r="P4" s="349"/>
      <c r="Q4" s="338"/>
      <c r="R4" s="341"/>
      <c r="S4" s="12"/>
      <c r="X4" s="13"/>
      <c r="Y4" s="13"/>
      <c r="Z4" s="13"/>
      <c r="AA4" s="13"/>
      <c r="AB4" s="5"/>
    </row>
    <row r="5" spans="1:1024" ht="10.15" customHeight="1">
      <c r="A5" s="323"/>
      <c r="B5" s="326"/>
      <c r="C5" s="329"/>
      <c r="D5" s="332"/>
      <c r="E5" s="345"/>
      <c r="F5" s="346"/>
      <c r="G5" s="350" t="s">
        <v>10</v>
      </c>
      <c r="H5" s="351"/>
      <c r="I5" s="351"/>
      <c r="J5" s="352"/>
      <c r="K5" s="14" t="s">
        <v>11</v>
      </c>
      <c r="L5" s="14" t="s">
        <v>12</v>
      </c>
      <c r="M5" s="353" t="s">
        <v>13</v>
      </c>
      <c r="N5" s="354"/>
      <c r="O5" s="355" t="s">
        <v>14</v>
      </c>
      <c r="P5" s="356"/>
      <c r="Q5" s="338"/>
      <c r="R5" s="341"/>
      <c r="S5" s="12"/>
      <c r="T5" s="12"/>
      <c r="U5" s="12"/>
    </row>
    <row r="6" spans="1:1024" ht="24.6" customHeight="1">
      <c r="A6" s="323"/>
      <c r="B6" s="326"/>
      <c r="C6" s="329"/>
      <c r="D6" s="332"/>
      <c r="E6" s="357" t="s">
        <v>156</v>
      </c>
      <c r="F6" s="358"/>
      <c r="G6" s="359" t="s">
        <v>158</v>
      </c>
      <c r="H6" s="360"/>
      <c r="I6" s="359" t="s">
        <v>157</v>
      </c>
      <c r="J6" s="360"/>
      <c r="K6" s="361" t="s">
        <v>15</v>
      </c>
      <c r="L6" s="362"/>
      <c r="M6" s="363" t="s">
        <v>16</v>
      </c>
      <c r="N6" s="364"/>
      <c r="O6" s="365" t="s">
        <v>17</v>
      </c>
      <c r="P6" s="366"/>
      <c r="Q6" s="338"/>
      <c r="R6" s="341"/>
      <c r="S6" s="12"/>
      <c r="T6" s="12"/>
      <c r="U6" s="12"/>
    </row>
    <row r="7" spans="1:1024" ht="16.149999999999999" customHeight="1">
      <c r="A7" s="324"/>
      <c r="B7" s="327"/>
      <c r="C7" s="330"/>
      <c r="D7" s="333"/>
      <c r="E7" s="16" t="s">
        <v>18</v>
      </c>
      <c r="F7" s="17" t="s">
        <v>19</v>
      </c>
      <c r="G7" s="18" t="s">
        <v>18</v>
      </c>
      <c r="H7" s="19" t="s">
        <v>19</v>
      </c>
      <c r="I7" s="18" t="s">
        <v>18</v>
      </c>
      <c r="J7" s="19" t="s">
        <v>19</v>
      </c>
      <c r="K7" s="20" t="s">
        <v>18</v>
      </c>
      <c r="L7" s="20" t="s">
        <v>19</v>
      </c>
      <c r="M7" s="21" t="s">
        <v>18</v>
      </c>
      <c r="N7" s="22" t="s">
        <v>19</v>
      </c>
      <c r="O7" s="23" t="s">
        <v>18</v>
      </c>
      <c r="P7" s="24" t="s">
        <v>19</v>
      </c>
      <c r="Q7" s="339"/>
      <c r="R7" s="342"/>
      <c r="S7" s="12"/>
      <c r="T7" s="12"/>
      <c r="U7" s="12"/>
    </row>
    <row r="8" spans="1:1024" s="44" customFormat="1" ht="23.25">
      <c r="A8" s="25"/>
      <c r="B8" s="26" t="s">
        <v>20</v>
      </c>
      <c r="C8" s="27"/>
      <c r="D8" s="28"/>
      <c r="E8" s="29"/>
      <c r="F8" s="30"/>
      <c r="G8" s="31"/>
      <c r="H8" s="32"/>
      <c r="I8" s="31"/>
      <c r="J8" s="32"/>
      <c r="K8" s="33"/>
      <c r="L8" s="33"/>
      <c r="M8" s="34"/>
      <c r="N8" s="35"/>
      <c r="O8" s="36"/>
      <c r="P8" s="37"/>
      <c r="Q8" s="38"/>
      <c r="R8" s="39"/>
      <c r="S8" s="40"/>
      <c r="T8" s="41"/>
      <c r="U8" s="41"/>
      <c r="V8" s="42"/>
      <c r="W8" s="41"/>
      <c r="X8" s="41"/>
      <c r="Y8" s="43"/>
      <c r="AME8"/>
      <c r="AMF8"/>
      <c r="AMG8"/>
      <c r="AMH8"/>
      <c r="AMI8"/>
      <c r="AMJ8"/>
    </row>
    <row r="9" spans="1:1024" ht="24">
      <c r="A9" s="45">
        <v>1</v>
      </c>
      <c r="B9" s="46" t="s">
        <v>21</v>
      </c>
      <c r="C9" s="47" t="s">
        <v>22</v>
      </c>
      <c r="D9" s="48">
        <v>0.22</v>
      </c>
      <c r="E9" s="49">
        <v>50</v>
      </c>
      <c r="F9" s="50">
        <f>D9*E9</f>
        <v>11</v>
      </c>
      <c r="G9" s="51">
        <v>0</v>
      </c>
      <c r="H9" s="52">
        <f t="shared" ref="H9:H28" si="0">G9*D9</f>
        <v>0</v>
      </c>
      <c r="I9" s="51">
        <f t="shared" ref="I9:I28" si="1">H9*E9</f>
        <v>0</v>
      </c>
      <c r="J9" s="52">
        <f t="shared" ref="J9:J40" si="2">I9*D9</f>
        <v>0</v>
      </c>
      <c r="K9" s="53"/>
      <c r="L9" s="53"/>
      <c r="M9" s="54">
        <v>0</v>
      </c>
      <c r="N9" s="55">
        <f t="shared" ref="N9:N40" si="3">M9*D9</f>
        <v>0</v>
      </c>
      <c r="O9" s="56">
        <v>0</v>
      </c>
      <c r="P9" s="57">
        <f t="shared" ref="P9:P40" si="4">O9*D9</f>
        <v>0</v>
      </c>
      <c r="Q9" s="58">
        <f t="shared" ref="Q9:Q40" si="5">O9+M9+I9+G9+E9</f>
        <v>50</v>
      </c>
      <c r="R9" s="59">
        <f t="shared" ref="R9:R26" si="6">Q9*D9</f>
        <v>11</v>
      </c>
      <c r="V9" s="7"/>
      <c r="Y9" s="60"/>
    </row>
    <row r="10" spans="1:1024" ht="36">
      <c r="A10" s="45">
        <f t="shared" ref="A10:A41" si="7">A9+1</f>
        <v>2</v>
      </c>
      <c r="B10" s="46" t="s">
        <v>23</v>
      </c>
      <c r="C10" s="47" t="s">
        <v>22</v>
      </c>
      <c r="D10" s="48">
        <v>5.5</v>
      </c>
      <c r="E10" s="61">
        <v>25</v>
      </c>
      <c r="F10" s="50">
        <f>D10*E10</f>
        <v>137.5</v>
      </c>
      <c r="G10" s="51">
        <v>0</v>
      </c>
      <c r="H10" s="52">
        <f t="shared" si="0"/>
        <v>0</v>
      </c>
      <c r="I10" s="51">
        <f t="shared" si="1"/>
        <v>0</v>
      </c>
      <c r="J10" s="52">
        <f t="shared" si="2"/>
        <v>0</v>
      </c>
      <c r="K10" s="53"/>
      <c r="L10" s="53"/>
      <c r="M10" s="62">
        <v>5</v>
      </c>
      <c r="N10" s="63">
        <f t="shared" si="3"/>
        <v>27.5</v>
      </c>
      <c r="O10" s="56">
        <v>0</v>
      </c>
      <c r="P10" s="57">
        <f t="shared" si="4"/>
        <v>0</v>
      </c>
      <c r="Q10" s="58">
        <f t="shared" si="5"/>
        <v>30</v>
      </c>
      <c r="R10" s="59">
        <f t="shared" si="6"/>
        <v>165</v>
      </c>
      <c r="V10" s="7"/>
      <c r="Y10" s="60"/>
    </row>
    <row r="11" spans="1:1024" ht="36">
      <c r="A11" s="45">
        <f t="shared" si="7"/>
        <v>3</v>
      </c>
      <c r="B11" s="46" t="s">
        <v>24</v>
      </c>
      <c r="C11" s="47" t="s">
        <v>22</v>
      </c>
      <c r="D11" s="48">
        <v>4.8</v>
      </c>
      <c r="E11" s="61">
        <v>10</v>
      </c>
      <c r="F11" s="50">
        <f>D11*E11</f>
        <v>48</v>
      </c>
      <c r="G11" s="51">
        <v>0</v>
      </c>
      <c r="H11" s="52">
        <f t="shared" si="0"/>
        <v>0</v>
      </c>
      <c r="I11" s="51">
        <f t="shared" si="1"/>
        <v>0</v>
      </c>
      <c r="J11" s="52">
        <f t="shared" si="2"/>
        <v>0</v>
      </c>
      <c r="K11" s="53"/>
      <c r="L11" s="53"/>
      <c r="M11" s="54">
        <v>0</v>
      </c>
      <c r="N11" s="55">
        <f t="shared" si="3"/>
        <v>0</v>
      </c>
      <c r="O11" s="56">
        <v>0</v>
      </c>
      <c r="P11" s="57">
        <f t="shared" si="4"/>
        <v>0</v>
      </c>
      <c r="Q11" s="58">
        <f t="shared" si="5"/>
        <v>10</v>
      </c>
      <c r="R11" s="59">
        <f t="shared" si="6"/>
        <v>48</v>
      </c>
      <c r="V11" s="7"/>
      <c r="Y11" s="60"/>
    </row>
    <row r="12" spans="1:1024" ht="18.75" customHeight="1">
      <c r="A12" s="45">
        <f t="shared" si="7"/>
        <v>4</v>
      </c>
      <c r="B12" s="46" t="s">
        <v>25</v>
      </c>
      <c r="C12" s="47" t="s">
        <v>22</v>
      </c>
      <c r="D12" s="48">
        <v>1.45</v>
      </c>
      <c r="E12" s="61">
        <v>10</v>
      </c>
      <c r="F12" s="50">
        <f>D12*E12</f>
        <v>14.5</v>
      </c>
      <c r="G12" s="51">
        <v>0</v>
      </c>
      <c r="H12" s="52">
        <f t="shared" si="0"/>
        <v>0</v>
      </c>
      <c r="I12" s="51">
        <f t="shared" si="1"/>
        <v>0</v>
      </c>
      <c r="J12" s="52">
        <f t="shared" si="2"/>
        <v>0</v>
      </c>
      <c r="K12" s="53"/>
      <c r="L12" s="53"/>
      <c r="M12" s="62">
        <v>2</v>
      </c>
      <c r="N12" s="63">
        <f t="shared" si="3"/>
        <v>2.9</v>
      </c>
      <c r="O12" s="56">
        <v>0</v>
      </c>
      <c r="P12" s="57">
        <f t="shared" si="4"/>
        <v>0</v>
      </c>
      <c r="Q12" s="58">
        <f t="shared" si="5"/>
        <v>12</v>
      </c>
      <c r="R12" s="59">
        <f t="shared" si="6"/>
        <v>17.399999999999999</v>
      </c>
      <c r="U12" s="314"/>
      <c r="V12" s="7"/>
      <c r="Y12" s="60"/>
    </row>
    <row r="13" spans="1:1024" ht="36">
      <c r="A13" s="45">
        <f t="shared" si="7"/>
        <v>5</v>
      </c>
      <c r="B13" s="64" t="s">
        <v>26</v>
      </c>
      <c r="C13" s="65" t="s">
        <v>22</v>
      </c>
      <c r="D13" s="48">
        <v>12.8</v>
      </c>
      <c r="E13" s="61">
        <v>10</v>
      </c>
      <c r="F13" s="50">
        <v>128</v>
      </c>
      <c r="G13" s="51">
        <v>0</v>
      </c>
      <c r="H13" s="52">
        <f t="shared" si="0"/>
        <v>0</v>
      </c>
      <c r="I13" s="51">
        <f t="shared" si="1"/>
        <v>0</v>
      </c>
      <c r="J13" s="52">
        <f t="shared" si="2"/>
        <v>0</v>
      </c>
      <c r="K13" s="53"/>
      <c r="L13" s="53"/>
      <c r="M13" s="62">
        <v>5</v>
      </c>
      <c r="N13" s="63">
        <f t="shared" si="3"/>
        <v>64</v>
      </c>
      <c r="O13" s="56">
        <v>0</v>
      </c>
      <c r="P13" s="57">
        <f t="shared" si="4"/>
        <v>0</v>
      </c>
      <c r="Q13" s="58">
        <f t="shared" si="5"/>
        <v>15</v>
      </c>
      <c r="R13" s="59">
        <f t="shared" si="6"/>
        <v>192</v>
      </c>
      <c r="V13" s="7"/>
      <c r="Y13" s="60"/>
    </row>
    <row r="14" spans="1:1024" ht="24">
      <c r="A14" s="45">
        <f t="shared" si="7"/>
        <v>6</v>
      </c>
      <c r="B14" s="46" t="s">
        <v>27</v>
      </c>
      <c r="C14" s="47" t="s">
        <v>22</v>
      </c>
      <c r="D14" s="66">
        <v>8.1</v>
      </c>
      <c r="E14" s="61">
        <v>10</v>
      </c>
      <c r="F14" s="50">
        <f t="shared" ref="F14:F58" si="8">D14*E14</f>
        <v>81</v>
      </c>
      <c r="G14" s="51">
        <v>0</v>
      </c>
      <c r="H14" s="52">
        <f t="shared" si="0"/>
        <v>0</v>
      </c>
      <c r="I14" s="51">
        <f t="shared" si="1"/>
        <v>0</v>
      </c>
      <c r="J14" s="52">
        <f t="shared" si="2"/>
        <v>0</v>
      </c>
      <c r="K14" s="53"/>
      <c r="L14" s="53"/>
      <c r="M14" s="54">
        <v>0</v>
      </c>
      <c r="N14" s="55">
        <f t="shared" si="3"/>
        <v>0</v>
      </c>
      <c r="O14" s="56">
        <v>0</v>
      </c>
      <c r="P14" s="57">
        <f t="shared" si="4"/>
        <v>0</v>
      </c>
      <c r="Q14" s="58">
        <f t="shared" si="5"/>
        <v>10</v>
      </c>
      <c r="R14" s="59">
        <f t="shared" si="6"/>
        <v>81</v>
      </c>
      <c r="V14" s="7"/>
      <c r="Y14" s="60"/>
    </row>
    <row r="15" spans="1:1024">
      <c r="A15" s="45">
        <f t="shared" si="7"/>
        <v>7</v>
      </c>
      <c r="B15" s="46" t="s">
        <v>28</v>
      </c>
      <c r="C15" s="47" t="s">
        <v>22</v>
      </c>
      <c r="D15" s="66">
        <v>8.6999999999999993</v>
      </c>
      <c r="E15" s="61">
        <v>10</v>
      </c>
      <c r="F15" s="50">
        <f t="shared" si="8"/>
        <v>87</v>
      </c>
      <c r="G15" s="51">
        <v>0</v>
      </c>
      <c r="H15" s="52">
        <f t="shared" si="0"/>
        <v>0</v>
      </c>
      <c r="I15" s="51">
        <f t="shared" si="1"/>
        <v>0</v>
      </c>
      <c r="J15" s="52">
        <f t="shared" si="2"/>
        <v>0</v>
      </c>
      <c r="K15" s="53"/>
      <c r="L15" s="53"/>
      <c r="M15" s="54">
        <v>0</v>
      </c>
      <c r="N15" s="55">
        <f t="shared" si="3"/>
        <v>0</v>
      </c>
      <c r="O15" s="56">
        <v>0</v>
      </c>
      <c r="P15" s="57">
        <f t="shared" si="4"/>
        <v>0</v>
      </c>
      <c r="Q15" s="58">
        <f t="shared" si="5"/>
        <v>10</v>
      </c>
      <c r="R15" s="59">
        <f t="shared" si="6"/>
        <v>87</v>
      </c>
      <c r="V15" s="7"/>
      <c r="Y15" s="60"/>
    </row>
    <row r="16" spans="1:1024">
      <c r="A16" s="45">
        <f t="shared" si="7"/>
        <v>8</v>
      </c>
      <c r="B16" s="46" t="s">
        <v>29</v>
      </c>
      <c r="C16" s="47" t="s">
        <v>22</v>
      </c>
      <c r="D16" s="66">
        <v>4.99</v>
      </c>
      <c r="E16" s="61">
        <v>5</v>
      </c>
      <c r="F16" s="50">
        <f t="shared" si="8"/>
        <v>24.950000000000003</v>
      </c>
      <c r="G16" s="51">
        <v>0</v>
      </c>
      <c r="H16" s="52">
        <f t="shared" si="0"/>
        <v>0</v>
      </c>
      <c r="I16" s="51">
        <f t="shared" si="1"/>
        <v>0</v>
      </c>
      <c r="J16" s="52">
        <f t="shared" si="2"/>
        <v>0</v>
      </c>
      <c r="K16" s="53"/>
      <c r="L16" s="53"/>
      <c r="M16" s="54">
        <v>0</v>
      </c>
      <c r="N16" s="55">
        <f t="shared" si="3"/>
        <v>0</v>
      </c>
      <c r="O16" s="56">
        <v>0</v>
      </c>
      <c r="P16" s="57">
        <f t="shared" si="4"/>
        <v>0</v>
      </c>
      <c r="Q16" s="58">
        <f t="shared" si="5"/>
        <v>5</v>
      </c>
      <c r="R16" s="59">
        <f t="shared" si="6"/>
        <v>24.950000000000003</v>
      </c>
      <c r="V16" s="7"/>
      <c r="Y16" s="60"/>
    </row>
    <row r="17" spans="1:25">
      <c r="A17" s="45">
        <f t="shared" si="7"/>
        <v>9</v>
      </c>
      <c r="B17" s="46" t="s">
        <v>30</v>
      </c>
      <c r="C17" s="47" t="s">
        <v>22</v>
      </c>
      <c r="D17" s="66">
        <v>10.3</v>
      </c>
      <c r="E17" s="61">
        <v>10</v>
      </c>
      <c r="F17" s="50">
        <f t="shared" si="8"/>
        <v>103</v>
      </c>
      <c r="G17" s="51">
        <v>0</v>
      </c>
      <c r="H17" s="52">
        <f t="shared" si="0"/>
        <v>0</v>
      </c>
      <c r="I17" s="51">
        <f t="shared" si="1"/>
        <v>0</v>
      </c>
      <c r="J17" s="52">
        <f t="shared" si="2"/>
        <v>0</v>
      </c>
      <c r="K17" s="53"/>
      <c r="L17" s="53"/>
      <c r="M17" s="54">
        <v>0</v>
      </c>
      <c r="N17" s="55">
        <f t="shared" si="3"/>
        <v>0</v>
      </c>
      <c r="O17" s="56">
        <v>0</v>
      </c>
      <c r="P17" s="57">
        <f t="shared" si="4"/>
        <v>0</v>
      </c>
      <c r="Q17" s="58">
        <f t="shared" si="5"/>
        <v>10</v>
      </c>
      <c r="R17" s="59">
        <f t="shared" si="6"/>
        <v>103</v>
      </c>
      <c r="V17" s="7"/>
      <c r="Y17" s="60"/>
    </row>
    <row r="18" spans="1:25" ht="24">
      <c r="A18" s="45">
        <f t="shared" si="7"/>
        <v>10</v>
      </c>
      <c r="B18" s="46" t="s">
        <v>31</v>
      </c>
      <c r="C18" s="47" t="s">
        <v>22</v>
      </c>
      <c r="D18" s="48">
        <v>12.5</v>
      </c>
      <c r="E18" s="61">
        <v>8</v>
      </c>
      <c r="F18" s="50">
        <f t="shared" si="8"/>
        <v>100</v>
      </c>
      <c r="G18" s="51">
        <v>0</v>
      </c>
      <c r="H18" s="52">
        <f t="shared" si="0"/>
        <v>0</v>
      </c>
      <c r="I18" s="51">
        <f t="shared" si="1"/>
        <v>0</v>
      </c>
      <c r="J18" s="52">
        <f t="shared" si="2"/>
        <v>0</v>
      </c>
      <c r="K18" s="53"/>
      <c r="L18" s="313"/>
      <c r="M18" s="54">
        <v>0</v>
      </c>
      <c r="N18" s="55">
        <f t="shared" si="3"/>
        <v>0</v>
      </c>
      <c r="O18" s="56">
        <v>0</v>
      </c>
      <c r="P18" s="57">
        <f t="shared" si="4"/>
        <v>0</v>
      </c>
      <c r="Q18" s="58">
        <f t="shared" si="5"/>
        <v>8</v>
      </c>
      <c r="R18" s="59">
        <f t="shared" si="6"/>
        <v>100</v>
      </c>
      <c r="V18" s="7"/>
      <c r="Y18" s="60"/>
    </row>
    <row r="19" spans="1:25" ht="15.75" customHeight="1">
      <c r="A19" s="45">
        <f t="shared" si="7"/>
        <v>11</v>
      </c>
      <c r="B19" s="46" t="s">
        <v>32</v>
      </c>
      <c r="C19" s="47" t="s">
        <v>22</v>
      </c>
      <c r="D19" s="66">
        <v>0.15</v>
      </c>
      <c r="E19" s="61">
        <v>20</v>
      </c>
      <c r="F19" s="50">
        <f t="shared" si="8"/>
        <v>3</v>
      </c>
      <c r="G19" s="51">
        <v>0</v>
      </c>
      <c r="H19" s="52">
        <f t="shared" si="0"/>
        <v>0</v>
      </c>
      <c r="I19" s="51">
        <f t="shared" si="1"/>
        <v>0</v>
      </c>
      <c r="J19" s="52">
        <f t="shared" si="2"/>
        <v>0</v>
      </c>
      <c r="K19" s="58">
        <v>8</v>
      </c>
      <c r="L19" s="58">
        <f>K19*D19</f>
        <v>1.2</v>
      </c>
      <c r="M19" s="62">
        <v>5</v>
      </c>
      <c r="N19" s="63">
        <f t="shared" si="3"/>
        <v>0.75</v>
      </c>
      <c r="O19" s="67">
        <v>9</v>
      </c>
      <c r="P19" s="68">
        <f t="shared" si="4"/>
        <v>1.3499999999999999</v>
      </c>
      <c r="Q19" s="58">
        <f>O19+M19+K19+E19</f>
        <v>42</v>
      </c>
      <c r="R19" s="59">
        <f>Q19*D19</f>
        <v>6.3</v>
      </c>
      <c r="V19" s="7"/>
      <c r="Y19" s="60"/>
    </row>
    <row r="20" spans="1:25">
      <c r="A20" s="45">
        <f t="shared" si="7"/>
        <v>12</v>
      </c>
      <c r="B20" s="46" t="s">
        <v>33</v>
      </c>
      <c r="C20" s="47" t="s">
        <v>22</v>
      </c>
      <c r="D20" s="66">
        <v>0.8</v>
      </c>
      <c r="E20" s="61">
        <v>25</v>
      </c>
      <c r="F20" s="50">
        <f t="shared" si="8"/>
        <v>20</v>
      </c>
      <c r="G20" s="51">
        <v>0</v>
      </c>
      <c r="H20" s="52">
        <f t="shared" si="0"/>
        <v>0</v>
      </c>
      <c r="I20" s="51">
        <f t="shared" si="1"/>
        <v>0</v>
      </c>
      <c r="J20" s="52">
        <f t="shared" si="2"/>
        <v>0</v>
      </c>
      <c r="K20" s="53"/>
      <c r="L20" s="53"/>
      <c r="M20" s="54">
        <v>0</v>
      </c>
      <c r="N20" s="55">
        <f t="shared" si="3"/>
        <v>0</v>
      </c>
      <c r="O20" s="56">
        <v>0</v>
      </c>
      <c r="P20" s="57">
        <f t="shared" si="4"/>
        <v>0</v>
      </c>
      <c r="Q20" s="58">
        <f t="shared" si="5"/>
        <v>25</v>
      </c>
      <c r="R20" s="59">
        <f t="shared" si="6"/>
        <v>20</v>
      </c>
      <c r="V20" s="7"/>
      <c r="Y20" s="60"/>
    </row>
    <row r="21" spans="1:25" ht="24">
      <c r="A21" s="45">
        <f t="shared" si="7"/>
        <v>13</v>
      </c>
      <c r="B21" s="46" t="s">
        <v>34</v>
      </c>
      <c r="C21" s="47" t="s">
        <v>22</v>
      </c>
      <c r="D21" s="66">
        <v>0.64</v>
      </c>
      <c r="E21" s="49">
        <v>350</v>
      </c>
      <c r="F21" s="50">
        <f t="shared" si="8"/>
        <v>224</v>
      </c>
      <c r="G21" s="51">
        <v>0</v>
      </c>
      <c r="H21" s="52">
        <f t="shared" si="0"/>
        <v>0</v>
      </c>
      <c r="I21" s="51">
        <f t="shared" si="1"/>
        <v>0</v>
      </c>
      <c r="J21" s="52">
        <f t="shared" si="2"/>
        <v>0</v>
      </c>
      <c r="K21" s="53"/>
      <c r="L21" s="53"/>
      <c r="M21" s="54">
        <v>0</v>
      </c>
      <c r="N21" s="55">
        <f t="shared" si="3"/>
        <v>0</v>
      </c>
      <c r="O21" s="56">
        <v>0</v>
      </c>
      <c r="P21" s="57">
        <f t="shared" si="4"/>
        <v>0</v>
      </c>
      <c r="Q21" s="58">
        <f t="shared" si="5"/>
        <v>350</v>
      </c>
      <c r="R21" s="59">
        <f t="shared" si="6"/>
        <v>224</v>
      </c>
      <c r="V21" s="7"/>
      <c r="Y21" s="60"/>
    </row>
    <row r="22" spans="1:25" ht="17.25" customHeight="1">
      <c r="A22" s="45">
        <f t="shared" si="7"/>
        <v>14</v>
      </c>
      <c r="B22" s="46" t="s">
        <v>35</v>
      </c>
      <c r="C22" s="47" t="s">
        <v>22</v>
      </c>
      <c r="D22" s="66">
        <v>0.42</v>
      </c>
      <c r="E22" s="61">
        <v>150</v>
      </c>
      <c r="F22" s="50">
        <f t="shared" si="8"/>
        <v>63</v>
      </c>
      <c r="G22" s="51">
        <v>0</v>
      </c>
      <c r="H22" s="52">
        <f t="shared" si="0"/>
        <v>0</v>
      </c>
      <c r="I22" s="51">
        <f t="shared" si="1"/>
        <v>0</v>
      </c>
      <c r="J22" s="52">
        <f t="shared" si="2"/>
        <v>0</v>
      </c>
      <c r="K22" s="58">
        <v>5</v>
      </c>
      <c r="L22" s="58">
        <v>2.1</v>
      </c>
      <c r="M22" s="62">
        <v>10</v>
      </c>
      <c r="N22" s="63">
        <f t="shared" si="3"/>
        <v>4.2</v>
      </c>
      <c r="O22" s="56">
        <v>0</v>
      </c>
      <c r="P22" s="57">
        <f t="shared" si="4"/>
        <v>0</v>
      </c>
      <c r="Q22" s="58">
        <v>165</v>
      </c>
      <c r="R22" s="59">
        <f t="shared" si="6"/>
        <v>69.3</v>
      </c>
      <c r="V22" s="7"/>
      <c r="Y22" s="60"/>
    </row>
    <row r="23" spans="1:25" ht="25.5" customHeight="1">
      <c r="A23" s="45">
        <f t="shared" si="7"/>
        <v>15</v>
      </c>
      <c r="B23" s="46" t="s">
        <v>36</v>
      </c>
      <c r="C23" s="47" t="s">
        <v>22</v>
      </c>
      <c r="D23" s="48">
        <v>3.9</v>
      </c>
      <c r="E23" s="61">
        <v>15</v>
      </c>
      <c r="F23" s="50">
        <f t="shared" si="8"/>
        <v>58.5</v>
      </c>
      <c r="G23" s="51">
        <v>0</v>
      </c>
      <c r="H23" s="52">
        <f t="shared" si="0"/>
        <v>0</v>
      </c>
      <c r="I23" s="51">
        <f t="shared" si="1"/>
        <v>0</v>
      </c>
      <c r="J23" s="52">
        <f t="shared" si="2"/>
        <v>0</v>
      </c>
      <c r="K23" s="53"/>
      <c r="L23" s="53"/>
      <c r="M23" s="62">
        <v>3</v>
      </c>
      <c r="N23" s="63">
        <f t="shared" si="3"/>
        <v>11.7</v>
      </c>
      <c r="O23" s="56">
        <v>0</v>
      </c>
      <c r="P23" s="57">
        <f t="shared" si="4"/>
        <v>0</v>
      </c>
      <c r="Q23" s="58">
        <f t="shared" si="5"/>
        <v>18</v>
      </c>
      <c r="R23" s="59">
        <f t="shared" si="6"/>
        <v>70.2</v>
      </c>
      <c r="V23" s="7"/>
      <c r="Y23" s="60"/>
    </row>
    <row r="24" spans="1:25" ht="33.75" customHeight="1">
      <c r="A24" s="45">
        <f t="shared" si="7"/>
        <v>16</v>
      </c>
      <c r="B24" s="46" t="s">
        <v>37</v>
      </c>
      <c r="C24" s="47" t="s">
        <v>22</v>
      </c>
      <c r="D24" s="48">
        <v>1.59</v>
      </c>
      <c r="E24" s="61">
        <v>10</v>
      </c>
      <c r="F24" s="50">
        <f t="shared" si="8"/>
        <v>15.9</v>
      </c>
      <c r="G24" s="51">
        <v>0</v>
      </c>
      <c r="H24" s="52">
        <f t="shared" si="0"/>
        <v>0</v>
      </c>
      <c r="I24" s="51">
        <f t="shared" si="1"/>
        <v>0</v>
      </c>
      <c r="J24" s="52">
        <f t="shared" si="2"/>
        <v>0</v>
      </c>
      <c r="K24" s="53"/>
      <c r="L24" s="53"/>
      <c r="M24" s="54">
        <v>0</v>
      </c>
      <c r="N24" s="55">
        <f t="shared" si="3"/>
        <v>0</v>
      </c>
      <c r="O24" s="56">
        <v>0</v>
      </c>
      <c r="P24" s="57">
        <f t="shared" si="4"/>
        <v>0</v>
      </c>
      <c r="Q24" s="58">
        <f t="shared" si="5"/>
        <v>10</v>
      </c>
      <c r="R24" s="59">
        <f t="shared" si="6"/>
        <v>15.9</v>
      </c>
      <c r="V24" s="7"/>
      <c r="Y24" s="60"/>
    </row>
    <row r="25" spans="1:25" ht="32.25" customHeight="1">
      <c r="A25" s="45">
        <f t="shared" si="7"/>
        <v>17</v>
      </c>
      <c r="B25" s="46" t="s">
        <v>38</v>
      </c>
      <c r="C25" s="47" t="s">
        <v>22</v>
      </c>
      <c r="D25" s="48">
        <v>1.66</v>
      </c>
      <c r="E25" s="61">
        <v>300</v>
      </c>
      <c r="F25" s="50">
        <f t="shared" si="8"/>
        <v>498</v>
      </c>
      <c r="G25" s="51">
        <v>0</v>
      </c>
      <c r="H25" s="52">
        <f t="shared" si="0"/>
        <v>0</v>
      </c>
      <c r="I25" s="51">
        <f t="shared" si="1"/>
        <v>0</v>
      </c>
      <c r="J25" s="52">
        <f t="shared" si="2"/>
        <v>0</v>
      </c>
      <c r="K25" s="53"/>
      <c r="L25" s="53"/>
      <c r="M25" s="62">
        <v>10</v>
      </c>
      <c r="N25" s="63">
        <f t="shared" si="3"/>
        <v>16.599999999999998</v>
      </c>
      <c r="O25" s="67">
        <v>8</v>
      </c>
      <c r="P25" s="68">
        <f t="shared" si="4"/>
        <v>13.28</v>
      </c>
      <c r="Q25" s="58">
        <f t="shared" si="5"/>
        <v>318</v>
      </c>
      <c r="R25" s="59">
        <f t="shared" si="6"/>
        <v>527.88</v>
      </c>
      <c r="V25" s="7"/>
      <c r="Y25" s="60"/>
    </row>
    <row r="26" spans="1:25" ht="29.25" customHeight="1">
      <c r="A26" s="45">
        <f t="shared" si="7"/>
        <v>18</v>
      </c>
      <c r="B26" s="46" t="s">
        <v>39</v>
      </c>
      <c r="C26" s="47" t="s">
        <v>22</v>
      </c>
      <c r="D26" s="48">
        <v>1.25</v>
      </c>
      <c r="E26" s="69">
        <v>1</v>
      </c>
      <c r="F26" s="70">
        <f t="shared" si="8"/>
        <v>1.25</v>
      </c>
      <c r="G26" s="51">
        <v>0</v>
      </c>
      <c r="H26" s="52">
        <f t="shared" si="0"/>
        <v>0</v>
      </c>
      <c r="I26" s="51">
        <f t="shared" si="1"/>
        <v>0</v>
      </c>
      <c r="J26" s="52">
        <f t="shared" si="2"/>
        <v>0</v>
      </c>
      <c r="K26" s="53"/>
      <c r="L26" s="53"/>
      <c r="M26" s="54">
        <v>0</v>
      </c>
      <c r="N26" s="55">
        <f t="shared" si="3"/>
        <v>0</v>
      </c>
      <c r="O26" s="56">
        <v>0</v>
      </c>
      <c r="P26" s="57">
        <f t="shared" si="4"/>
        <v>0</v>
      </c>
      <c r="Q26" s="58">
        <f t="shared" si="5"/>
        <v>1</v>
      </c>
      <c r="R26" s="59">
        <f t="shared" si="6"/>
        <v>1.25</v>
      </c>
      <c r="V26" s="7"/>
      <c r="Y26" s="60"/>
    </row>
    <row r="27" spans="1:25">
      <c r="A27" s="45">
        <f t="shared" si="7"/>
        <v>19</v>
      </c>
      <c r="B27" s="46" t="s">
        <v>40</v>
      </c>
      <c r="C27" s="47" t="s">
        <v>22</v>
      </c>
      <c r="D27" s="66">
        <v>4</v>
      </c>
      <c r="E27" s="69">
        <v>10</v>
      </c>
      <c r="F27" s="70">
        <f t="shared" si="8"/>
        <v>40</v>
      </c>
      <c r="G27" s="51">
        <v>0</v>
      </c>
      <c r="H27" s="52">
        <f t="shared" si="0"/>
        <v>0</v>
      </c>
      <c r="I27" s="51">
        <f t="shared" si="1"/>
        <v>0</v>
      </c>
      <c r="J27" s="52">
        <f t="shared" si="2"/>
        <v>0</v>
      </c>
      <c r="K27" s="58">
        <v>5</v>
      </c>
      <c r="L27" s="58">
        <v>20</v>
      </c>
      <c r="M27" s="54">
        <v>0</v>
      </c>
      <c r="N27" s="55">
        <f t="shared" si="3"/>
        <v>0</v>
      </c>
      <c r="O27" s="56">
        <v>0</v>
      </c>
      <c r="P27" s="57">
        <f t="shared" si="4"/>
        <v>0</v>
      </c>
      <c r="Q27" s="58">
        <v>15</v>
      </c>
      <c r="R27" s="59">
        <v>60</v>
      </c>
      <c r="V27" s="7"/>
      <c r="Y27" s="60"/>
    </row>
    <row r="28" spans="1:25" ht="21" customHeight="1">
      <c r="A28" s="45">
        <f t="shared" si="7"/>
        <v>20</v>
      </c>
      <c r="B28" s="71" t="s">
        <v>41</v>
      </c>
      <c r="C28" s="47" t="s">
        <v>22</v>
      </c>
      <c r="D28" s="48">
        <v>1.73</v>
      </c>
      <c r="E28" s="61">
        <v>1000</v>
      </c>
      <c r="F28" s="50">
        <f t="shared" si="8"/>
        <v>1730</v>
      </c>
      <c r="G28" s="51">
        <v>0</v>
      </c>
      <c r="H28" s="52">
        <f t="shared" si="0"/>
        <v>0</v>
      </c>
      <c r="I28" s="51">
        <f t="shared" si="1"/>
        <v>0</v>
      </c>
      <c r="J28" s="52">
        <f t="shared" si="2"/>
        <v>0</v>
      </c>
      <c r="K28" s="53"/>
      <c r="L28" s="53"/>
      <c r="M28" s="62">
        <v>45</v>
      </c>
      <c r="N28" s="63">
        <f t="shared" si="3"/>
        <v>77.849999999999994</v>
      </c>
      <c r="O28" s="56">
        <v>0</v>
      </c>
      <c r="P28" s="57">
        <f t="shared" si="4"/>
        <v>0</v>
      </c>
      <c r="Q28" s="58">
        <f t="shared" si="5"/>
        <v>1045</v>
      </c>
      <c r="R28" s="59">
        <f>Q28*D28</f>
        <v>1807.85</v>
      </c>
      <c r="V28" s="7"/>
      <c r="Y28" s="60"/>
    </row>
    <row r="29" spans="1:25" ht="34.5" customHeight="1">
      <c r="A29" s="45">
        <f t="shared" si="7"/>
        <v>21</v>
      </c>
      <c r="B29" s="46" t="s">
        <v>42</v>
      </c>
      <c r="C29" s="47" t="s">
        <v>22</v>
      </c>
      <c r="D29" s="48">
        <v>0.52</v>
      </c>
      <c r="E29" s="61">
        <v>25</v>
      </c>
      <c r="F29" s="50">
        <f t="shared" si="8"/>
        <v>13</v>
      </c>
      <c r="G29" s="72">
        <v>20</v>
      </c>
      <c r="H29" s="73">
        <f t="shared" ref="H29:H58" si="9">G29*D29</f>
        <v>10.4</v>
      </c>
      <c r="I29" s="72">
        <v>20</v>
      </c>
      <c r="J29" s="73">
        <f t="shared" si="2"/>
        <v>10.4</v>
      </c>
      <c r="K29" s="74"/>
      <c r="L29" s="74"/>
      <c r="M29" s="62">
        <v>5</v>
      </c>
      <c r="N29" s="63">
        <f t="shared" si="3"/>
        <v>2.6</v>
      </c>
      <c r="O29" s="67">
        <v>20</v>
      </c>
      <c r="P29" s="68">
        <f t="shared" si="4"/>
        <v>10.4</v>
      </c>
      <c r="Q29" s="58">
        <f t="shared" si="5"/>
        <v>90</v>
      </c>
      <c r="R29" s="59">
        <f>Q29*D29</f>
        <v>46.800000000000004</v>
      </c>
      <c r="V29" s="7"/>
      <c r="Y29" s="60"/>
    </row>
    <row r="30" spans="1:25" ht="32.25" customHeight="1">
      <c r="A30" s="45">
        <f t="shared" si="7"/>
        <v>22</v>
      </c>
      <c r="B30" s="46" t="s">
        <v>43</v>
      </c>
      <c r="C30" s="47" t="s">
        <v>22</v>
      </c>
      <c r="D30" s="48">
        <v>2.04</v>
      </c>
      <c r="E30" s="61">
        <v>5</v>
      </c>
      <c r="F30" s="50">
        <f t="shared" si="8"/>
        <v>10.199999999999999</v>
      </c>
      <c r="G30" s="72">
        <v>30</v>
      </c>
      <c r="H30" s="73">
        <f t="shared" si="9"/>
        <v>61.2</v>
      </c>
      <c r="I30" s="72">
        <v>30</v>
      </c>
      <c r="J30" s="73">
        <f t="shared" si="2"/>
        <v>61.2</v>
      </c>
      <c r="K30" s="74"/>
      <c r="L30" s="74"/>
      <c r="M30" s="62">
        <v>1</v>
      </c>
      <c r="N30" s="63">
        <f t="shared" si="3"/>
        <v>2.04</v>
      </c>
      <c r="O30" s="56">
        <v>0</v>
      </c>
      <c r="P30" s="57">
        <f t="shared" si="4"/>
        <v>0</v>
      </c>
      <c r="Q30" s="58">
        <f t="shared" si="5"/>
        <v>66</v>
      </c>
      <c r="R30" s="59">
        <f>Q30*D30</f>
        <v>134.64000000000001</v>
      </c>
      <c r="V30" s="7"/>
      <c r="Y30" s="60"/>
    </row>
    <row r="31" spans="1:25">
      <c r="A31" s="45">
        <f t="shared" si="7"/>
        <v>23</v>
      </c>
      <c r="B31" s="46" t="s">
        <v>44</v>
      </c>
      <c r="C31" s="47" t="s">
        <v>45</v>
      </c>
      <c r="D31" s="66">
        <v>9.15</v>
      </c>
      <c r="E31" s="61">
        <v>8</v>
      </c>
      <c r="F31" s="50">
        <f t="shared" si="8"/>
        <v>73.2</v>
      </c>
      <c r="G31" s="51">
        <v>0</v>
      </c>
      <c r="H31" s="52">
        <f t="shared" si="9"/>
        <v>0</v>
      </c>
      <c r="I31" s="51">
        <v>0</v>
      </c>
      <c r="J31" s="52">
        <f t="shared" si="2"/>
        <v>0</v>
      </c>
      <c r="K31" s="58">
        <v>6</v>
      </c>
      <c r="L31" s="58">
        <f>K31*D31</f>
        <v>54.900000000000006</v>
      </c>
      <c r="M31" s="54">
        <v>0</v>
      </c>
      <c r="N31" s="55">
        <f t="shared" si="3"/>
        <v>0</v>
      </c>
      <c r="O31" s="56">
        <v>0</v>
      </c>
      <c r="P31" s="57">
        <f t="shared" si="4"/>
        <v>0</v>
      </c>
      <c r="Q31" s="58">
        <f>K31+E31</f>
        <v>14</v>
      </c>
      <c r="R31" s="59">
        <f>Q31*D31</f>
        <v>128.1</v>
      </c>
      <c r="V31" s="7"/>
      <c r="Y31" s="60"/>
    </row>
    <row r="32" spans="1:25" ht="28.5" customHeight="1">
      <c r="A32" s="45">
        <f t="shared" si="7"/>
        <v>24</v>
      </c>
      <c r="B32" s="46" t="s">
        <v>46</v>
      </c>
      <c r="C32" s="47" t="s">
        <v>22</v>
      </c>
      <c r="D32" s="48">
        <v>0.96</v>
      </c>
      <c r="E32" s="49">
        <v>10</v>
      </c>
      <c r="F32" s="50">
        <f t="shared" si="8"/>
        <v>9.6</v>
      </c>
      <c r="G32" s="72">
        <v>10</v>
      </c>
      <c r="H32" s="73">
        <f t="shared" si="9"/>
        <v>9.6</v>
      </c>
      <c r="I32" s="72">
        <v>10</v>
      </c>
      <c r="J32" s="73">
        <f t="shared" si="2"/>
        <v>9.6</v>
      </c>
      <c r="K32" s="74"/>
      <c r="L32" s="74"/>
      <c r="M32" s="54">
        <v>0</v>
      </c>
      <c r="N32" s="55">
        <f t="shared" si="3"/>
        <v>0</v>
      </c>
      <c r="O32" s="56">
        <v>0</v>
      </c>
      <c r="P32" s="57">
        <f t="shared" si="4"/>
        <v>0</v>
      </c>
      <c r="Q32" s="58">
        <f t="shared" si="5"/>
        <v>30</v>
      </c>
      <c r="R32" s="59">
        <f t="shared" ref="R32:R58" si="10">Q32*D32</f>
        <v>28.799999999999997</v>
      </c>
      <c r="V32" s="7"/>
      <c r="Y32" s="60"/>
    </row>
    <row r="33" spans="1:25" ht="30.75" customHeight="1">
      <c r="A33" s="45">
        <f t="shared" si="7"/>
        <v>25</v>
      </c>
      <c r="B33" s="46" t="s">
        <v>47</v>
      </c>
      <c r="C33" s="47" t="s">
        <v>22</v>
      </c>
      <c r="D33" s="48">
        <v>1.21</v>
      </c>
      <c r="E33" s="61">
        <v>20</v>
      </c>
      <c r="F33" s="50">
        <f t="shared" si="8"/>
        <v>24.2</v>
      </c>
      <c r="G33" s="51">
        <v>0</v>
      </c>
      <c r="H33" s="52">
        <f t="shared" si="9"/>
        <v>0</v>
      </c>
      <c r="I33" s="51">
        <v>0</v>
      </c>
      <c r="J33" s="52">
        <f t="shared" si="2"/>
        <v>0</v>
      </c>
      <c r="K33" s="53"/>
      <c r="L33" s="53"/>
      <c r="M33" s="54">
        <v>0</v>
      </c>
      <c r="N33" s="55">
        <f t="shared" si="3"/>
        <v>0</v>
      </c>
      <c r="O33" s="56">
        <v>0</v>
      </c>
      <c r="P33" s="57">
        <f t="shared" si="4"/>
        <v>0</v>
      </c>
      <c r="Q33" s="58">
        <f t="shared" si="5"/>
        <v>20</v>
      </c>
      <c r="R33" s="59">
        <f t="shared" si="10"/>
        <v>24.2</v>
      </c>
      <c r="V33" s="7"/>
      <c r="Y33" s="60"/>
    </row>
    <row r="34" spans="1:25" ht="24">
      <c r="A34" s="45">
        <f t="shared" si="7"/>
        <v>26</v>
      </c>
      <c r="B34" s="46" t="s">
        <v>48</v>
      </c>
      <c r="C34" s="47" t="s">
        <v>22</v>
      </c>
      <c r="D34" s="48">
        <v>1.45</v>
      </c>
      <c r="E34" s="49">
        <v>25</v>
      </c>
      <c r="F34" s="50">
        <f t="shared" si="8"/>
        <v>36.25</v>
      </c>
      <c r="G34" s="51">
        <v>0</v>
      </c>
      <c r="H34" s="52">
        <f t="shared" si="9"/>
        <v>0</v>
      </c>
      <c r="I34" s="51">
        <v>0</v>
      </c>
      <c r="J34" s="52">
        <f t="shared" si="2"/>
        <v>0</v>
      </c>
      <c r="K34" s="53"/>
      <c r="L34" s="53"/>
      <c r="M34" s="62">
        <v>1</v>
      </c>
      <c r="N34" s="63">
        <f t="shared" si="3"/>
        <v>1.45</v>
      </c>
      <c r="O34" s="56">
        <v>0</v>
      </c>
      <c r="P34" s="57">
        <f t="shared" si="4"/>
        <v>0</v>
      </c>
      <c r="Q34" s="58">
        <f t="shared" si="5"/>
        <v>26</v>
      </c>
      <c r="R34" s="59">
        <f t="shared" si="10"/>
        <v>37.699999999999996</v>
      </c>
      <c r="V34" s="7"/>
      <c r="Y34" s="60"/>
    </row>
    <row r="35" spans="1:25" ht="24">
      <c r="A35" s="45">
        <f t="shared" si="7"/>
        <v>27</v>
      </c>
      <c r="B35" s="46" t="s">
        <v>49</v>
      </c>
      <c r="C35" s="47" t="s">
        <v>22</v>
      </c>
      <c r="D35" s="48">
        <v>4.6900000000000004</v>
      </c>
      <c r="E35" s="61">
        <v>20</v>
      </c>
      <c r="F35" s="50">
        <f t="shared" si="8"/>
        <v>93.800000000000011</v>
      </c>
      <c r="G35" s="51">
        <v>0</v>
      </c>
      <c r="H35" s="52">
        <f t="shared" si="9"/>
        <v>0</v>
      </c>
      <c r="I35" s="51">
        <v>0</v>
      </c>
      <c r="J35" s="52">
        <f t="shared" si="2"/>
        <v>0</v>
      </c>
      <c r="K35" s="53"/>
      <c r="L35" s="53"/>
      <c r="M35" s="54">
        <v>0</v>
      </c>
      <c r="N35" s="55">
        <f t="shared" si="3"/>
        <v>0</v>
      </c>
      <c r="O35" s="56">
        <v>0</v>
      </c>
      <c r="P35" s="57">
        <f t="shared" si="4"/>
        <v>0</v>
      </c>
      <c r="Q35" s="58">
        <f t="shared" si="5"/>
        <v>20</v>
      </c>
      <c r="R35" s="59">
        <f t="shared" si="10"/>
        <v>93.800000000000011</v>
      </c>
      <c r="V35" s="7"/>
      <c r="Y35" s="60"/>
    </row>
    <row r="36" spans="1:25" ht="24">
      <c r="A36" s="45">
        <f t="shared" si="7"/>
        <v>28</v>
      </c>
      <c r="B36" s="46" t="s">
        <v>50</v>
      </c>
      <c r="C36" s="47" t="s">
        <v>22</v>
      </c>
      <c r="D36" s="48">
        <v>1</v>
      </c>
      <c r="E36" s="61">
        <v>10</v>
      </c>
      <c r="F36" s="50">
        <f t="shared" si="8"/>
        <v>10</v>
      </c>
      <c r="G36" s="51">
        <v>0</v>
      </c>
      <c r="H36" s="52">
        <f t="shared" si="9"/>
        <v>0</v>
      </c>
      <c r="I36" s="51">
        <v>0</v>
      </c>
      <c r="J36" s="52">
        <f t="shared" si="2"/>
        <v>0</v>
      </c>
      <c r="K36" s="53"/>
      <c r="L36" s="53"/>
      <c r="M36" s="62">
        <v>15</v>
      </c>
      <c r="N36" s="63">
        <f t="shared" si="3"/>
        <v>15</v>
      </c>
      <c r="O36" s="67">
        <v>15</v>
      </c>
      <c r="P36" s="68">
        <f t="shared" si="4"/>
        <v>15</v>
      </c>
      <c r="Q36" s="58">
        <f t="shared" si="5"/>
        <v>40</v>
      </c>
      <c r="R36" s="59">
        <f t="shared" si="10"/>
        <v>40</v>
      </c>
      <c r="V36" s="7"/>
      <c r="Y36" s="60"/>
    </row>
    <row r="37" spans="1:25" ht="24">
      <c r="A37" s="45">
        <f t="shared" si="7"/>
        <v>29</v>
      </c>
      <c r="B37" s="46" t="s">
        <v>51</v>
      </c>
      <c r="C37" s="47" t="s">
        <v>22</v>
      </c>
      <c r="D37" s="48">
        <v>1.25</v>
      </c>
      <c r="E37" s="61">
        <v>30</v>
      </c>
      <c r="F37" s="50">
        <f t="shared" si="8"/>
        <v>37.5</v>
      </c>
      <c r="G37" s="51">
        <v>0</v>
      </c>
      <c r="H37" s="52">
        <f t="shared" si="9"/>
        <v>0</v>
      </c>
      <c r="I37" s="51">
        <v>0</v>
      </c>
      <c r="J37" s="52">
        <f t="shared" si="2"/>
        <v>0</v>
      </c>
      <c r="K37" s="53"/>
      <c r="L37" s="53"/>
      <c r="M37" s="62">
        <v>10</v>
      </c>
      <c r="N37" s="63">
        <f t="shared" si="3"/>
        <v>12.5</v>
      </c>
      <c r="O37" s="56">
        <v>0</v>
      </c>
      <c r="P37" s="57">
        <f t="shared" si="4"/>
        <v>0</v>
      </c>
      <c r="Q37" s="58">
        <f t="shared" si="5"/>
        <v>40</v>
      </c>
      <c r="R37" s="59">
        <f t="shared" si="10"/>
        <v>50</v>
      </c>
      <c r="V37" s="7"/>
      <c r="Y37" s="60"/>
    </row>
    <row r="38" spans="1:25" ht="24">
      <c r="A38" s="45">
        <f t="shared" si="7"/>
        <v>30</v>
      </c>
      <c r="B38" s="46" t="s">
        <v>52</v>
      </c>
      <c r="C38" s="47" t="s">
        <v>22</v>
      </c>
      <c r="D38" s="48">
        <v>1.29</v>
      </c>
      <c r="E38" s="61">
        <v>100</v>
      </c>
      <c r="F38" s="50">
        <f t="shared" si="8"/>
        <v>129</v>
      </c>
      <c r="G38" s="51">
        <v>0</v>
      </c>
      <c r="H38" s="52">
        <f t="shared" si="9"/>
        <v>0</v>
      </c>
      <c r="I38" s="51">
        <v>0</v>
      </c>
      <c r="J38" s="52">
        <f t="shared" si="2"/>
        <v>0</v>
      </c>
      <c r="K38" s="53"/>
      <c r="L38" s="53"/>
      <c r="M38" s="62">
        <v>10</v>
      </c>
      <c r="N38" s="63">
        <f t="shared" si="3"/>
        <v>12.9</v>
      </c>
      <c r="O38" s="56">
        <v>0</v>
      </c>
      <c r="P38" s="57">
        <f t="shared" si="4"/>
        <v>0</v>
      </c>
      <c r="Q38" s="58">
        <f t="shared" si="5"/>
        <v>110</v>
      </c>
      <c r="R38" s="59">
        <f t="shared" si="10"/>
        <v>141.9</v>
      </c>
      <c r="V38" s="7"/>
      <c r="Y38" s="60"/>
    </row>
    <row r="39" spans="1:25" ht="24">
      <c r="A39" s="45">
        <f t="shared" si="7"/>
        <v>31</v>
      </c>
      <c r="B39" s="46" t="s">
        <v>53</v>
      </c>
      <c r="C39" s="47" t="s">
        <v>22</v>
      </c>
      <c r="D39" s="48">
        <v>1.55</v>
      </c>
      <c r="E39" s="61">
        <v>100</v>
      </c>
      <c r="F39" s="50">
        <f t="shared" si="8"/>
        <v>155</v>
      </c>
      <c r="G39" s="51">
        <v>0</v>
      </c>
      <c r="H39" s="52">
        <f t="shared" si="9"/>
        <v>0</v>
      </c>
      <c r="I39" s="51">
        <v>0</v>
      </c>
      <c r="J39" s="52">
        <f t="shared" si="2"/>
        <v>0</v>
      </c>
      <c r="K39" s="53"/>
      <c r="L39" s="53"/>
      <c r="M39" s="62">
        <v>10</v>
      </c>
      <c r="N39" s="63">
        <f t="shared" si="3"/>
        <v>15.5</v>
      </c>
      <c r="O39" s="67">
        <v>10</v>
      </c>
      <c r="P39" s="68">
        <f t="shared" si="4"/>
        <v>15.5</v>
      </c>
      <c r="Q39" s="58">
        <f t="shared" si="5"/>
        <v>120</v>
      </c>
      <c r="R39" s="59">
        <f t="shared" si="10"/>
        <v>186</v>
      </c>
      <c r="V39" s="7"/>
      <c r="Y39" s="60"/>
    </row>
    <row r="40" spans="1:25" ht="24">
      <c r="A40" s="75">
        <f t="shared" si="7"/>
        <v>32</v>
      </c>
      <c r="B40" s="46" t="s">
        <v>54</v>
      </c>
      <c r="C40" s="47" t="s">
        <v>55</v>
      </c>
      <c r="D40" s="48">
        <v>1.72</v>
      </c>
      <c r="E40" s="61">
        <v>50</v>
      </c>
      <c r="F40" s="50">
        <f t="shared" si="8"/>
        <v>86</v>
      </c>
      <c r="G40" s="51">
        <v>0</v>
      </c>
      <c r="H40" s="52">
        <f t="shared" si="9"/>
        <v>0</v>
      </c>
      <c r="I40" s="51">
        <v>0</v>
      </c>
      <c r="J40" s="52">
        <f t="shared" si="2"/>
        <v>0</v>
      </c>
      <c r="K40" s="53"/>
      <c r="L40" s="53"/>
      <c r="M40" s="62">
        <v>10</v>
      </c>
      <c r="N40" s="63">
        <f t="shared" si="3"/>
        <v>17.2</v>
      </c>
      <c r="O40" s="56">
        <v>0</v>
      </c>
      <c r="P40" s="57">
        <f t="shared" si="4"/>
        <v>0</v>
      </c>
      <c r="Q40" s="58">
        <f t="shared" si="5"/>
        <v>60</v>
      </c>
      <c r="R40" s="59">
        <f t="shared" si="10"/>
        <v>103.2</v>
      </c>
      <c r="V40" s="7"/>
      <c r="Y40" s="60"/>
    </row>
    <row r="41" spans="1:25">
      <c r="A41" s="45">
        <f t="shared" si="7"/>
        <v>33</v>
      </c>
      <c r="B41" s="46" t="s">
        <v>56</v>
      </c>
      <c r="C41" s="47" t="s">
        <v>57</v>
      </c>
      <c r="D41" s="66">
        <v>1.39</v>
      </c>
      <c r="E41" s="61">
        <v>200</v>
      </c>
      <c r="F41" s="50">
        <f t="shared" si="8"/>
        <v>278</v>
      </c>
      <c r="G41" s="51">
        <v>0</v>
      </c>
      <c r="H41" s="52">
        <f t="shared" si="9"/>
        <v>0</v>
      </c>
      <c r="I41" s="51">
        <v>0</v>
      </c>
      <c r="J41" s="52">
        <f t="shared" ref="J41:J58" si="11">I41*D41</f>
        <v>0</v>
      </c>
      <c r="K41" s="53"/>
      <c r="L41" s="53"/>
      <c r="M41" s="62">
        <v>10</v>
      </c>
      <c r="N41" s="63">
        <f t="shared" ref="N41:N58" si="12">M41*D41</f>
        <v>13.899999999999999</v>
      </c>
      <c r="O41" s="67">
        <v>10</v>
      </c>
      <c r="P41" s="68">
        <f t="shared" ref="P41:P58" si="13">O41*D41</f>
        <v>13.899999999999999</v>
      </c>
      <c r="Q41" s="58">
        <f t="shared" ref="Q41:Q58" si="14">O41+M41+I41+G41+E41</f>
        <v>220</v>
      </c>
      <c r="R41" s="59">
        <f t="shared" si="10"/>
        <v>305.79999999999995</v>
      </c>
      <c r="V41" s="7"/>
      <c r="Y41" s="60"/>
    </row>
    <row r="42" spans="1:25" ht="24">
      <c r="A42" s="45">
        <f t="shared" ref="A42:A58" si="15">A41+1</f>
        <v>34</v>
      </c>
      <c r="B42" s="46" t="s">
        <v>58</v>
      </c>
      <c r="C42" s="47" t="s">
        <v>22</v>
      </c>
      <c r="D42" s="66">
        <v>1.85</v>
      </c>
      <c r="E42" s="49">
        <v>150</v>
      </c>
      <c r="F42" s="50">
        <f t="shared" si="8"/>
        <v>277.5</v>
      </c>
      <c r="G42" s="51">
        <v>0</v>
      </c>
      <c r="H42" s="52">
        <f t="shared" si="9"/>
        <v>0</v>
      </c>
      <c r="I42" s="51">
        <v>0</v>
      </c>
      <c r="J42" s="52">
        <f t="shared" si="11"/>
        <v>0</v>
      </c>
      <c r="K42" s="53"/>
      <c r="L42" s="53"/>
      <c r="M42" s="54">
        <v>0</v>
      </c>
      <c r="N42" s="55">
        <f t="shared" si="12"/>
        <v>0</v>
      </c>
      <c r="O42" s="56">
        <v>0</v>
      </c>
      <c r="P42" s="57">
        <f t="shared" si="13"/>
        <v>0</v>
      </c>
      <c r="Q42" s="58">
        <f t="shared" si="14"/>
        <v>150</v>
      </c>
      <c r="R42" s="59">
        <f t="shared" si="10"/>
        <v>277.5</v>
      </c>
      <c r="V42" s="7"/>
      <c r="Y42" s="60"/>
    </row>
    <row r="43" spans="1:25" ht="24">
      <c r="A43" s="45">
        <f t="shared" si="15"/>
        <v>35</v>
      </c>
      <c r="B43" s="76" t="s">
        <v>59</v>
      </c>
      <c r="C43" s="77" t="s">
        <v>60</v>
      </c>
      <c r="D43" s="48">
        <v>1.7</v>
      </c>
      <c r="E43" s="61">
        <v>15</v>
      </c>
      <c r="F43" s="50">
        <f t="shared" si="8"/>
        <v>25.5</v>
      </c>
      <c r="G43" s="51">
        <v>0</v>
      </c>
      <c r="H43" s="52">
        <f t="shared" si="9"/>
        <v>0</v>
      </c>
      <c r="I43" s="51">
        <v>0</v>
      </c>
      <c r="J43" s="52">
        <f t="shared" si="11"/>
        <v>0</v>
      </c>
      <c r="K43" s="53"/>
      <c r="L43" s="53"/>
      <c r="M43" s="54">
        <v>0</v>
      </c>
      <c r="N43" s="55">
        <f t="shared" si="12"/>
        <v>0</v>
      </c>
      <c r="O43" s="56">
        <v>0</v>
      </c>
      <c r="P43" s="57">
        <f t="shared" si="13"/>
        <v>0</v>
      </c>
      <c r="Q43" s="58">
        <f t="shared" si="14"/>
        <v>15</v>
      </c>
      <c r="R43" s="59">
        <f t="shared" si="10"/>
        <v>25.5</v>
      </c>
      <c r="V43" s="7"/>
      <c r="Y43" s="60"/>
    </row>
    <row r="44" spans="1:25" ht="46.5" customHeight="1">
      <c r="A44" s="45">
        <f t="shared" si="15"/>
        <v>36</v>
      </c>
      <c r="B44" s="46" t="s">
        <v>61</v>
      </c>
      <c r="C44" s="47" t="s">
        <v>22</v>
      </c>
      <c r="D44" s="48">
        <v>0.5</v>
      </c>
      <c r="E44" s="61">
        <v>300</v>
      </c>
      <c r="F44" s="50">
        <f t="shared" si="8"/>
        <v>150</v>
      </c>
      <c r="G44" s="72">
        <v>0</v>
      </c>
      <c r="H44" s="73">
        <f t="shared" si="9"/>
        <v>0</v>
      </c>
      <c r="I44" s="72">
        <v>0</v>
      </c>
      <c r="J44" s="73">
        <f t="shared" si="11"/>
        <v>0</v>
      </c>
      <c r="K44" s="74"/>
      <c r="L44" s="74"/>
      <c r="M44" s="62">
        <v>6</v>
      </c>
      <c r="N44" s="63">
        <f t="shared" si="12"/>
        <v>3</v>
      </c>
      <c r="O44" s="67">
        <v>5</v>
      </c>
      <c r="P44" s="68">
        <f t="shared" si="13"/>
        <v>2.5</v>
      </c>
      <c r="Q44" s="58">
        <f t="shared" si="14"/>
        <v>311</v>
      </c>
      <c r="R44" s="59">
        <f t="shared" si="10"/>
        <v>155.5</v>
      </c>
      <c r="V44" s="7"/>
      <c r="Y44" s="60"/>
    </row>
    <row r="45" spans="1:25" ht="30" customHeight="1">
      <c r="A45" s="45">
        <f t="shared" si="15"/>
        <v>37</v>
      </c>
      <c r="B45" s="46" t="s">
        <v>62</v>
      </c>
      <c r="C45" s="47" t="s">
        <v>22</v>
      </c>
      <c r="D45" s="48">
        <v>2.2999999999999998</v>
      </c>
      <c r="E45" s="69">
        <v>0</v>
      </c>
      <c r="F45" s="70">
        <f t="shared" si="8"/>
        <v>0</v>
      </c>
      <c r="G45" s="72">
        <v>15</v>
      </c>
      <c r="H45" s="73">
        <f t="shared" si="9"/>
        <v>34.5</v>
      </c>
      <c r="I45" s="72">
        <v>15</v>
      </c>
      <c r="J45" s="73">
        <f t="shared" si="11"/>
        <v>34.5</v>
      </c>
      <c r="K45" s="74"/>
      <c r="L45" s="74"/>
      <c r="M45" s="62">
        <v>2</v>
      </c>
      <c r="N45" s="63">
        <f t="shared" si="12"/>
        <v>4.5999999999999996</v>
      </c>
      <c r="O45" s="67">
        <v>5</v>
      </c>
      <c r="P45" s="68">
        <f t="shared" si="13"/>
        <v>11.5</v>
      </c>
      <c r="Q45" s="58">
        <f t="shared" si="14"/>
        <v>37</v>
      </c>
      <c r="R45" s="59">
        <f t="shared" si="10"/>
        <v>85.1</v>
      </c>
      <c r="V45" s="7"/>
      <c r="Y45" s="60"/>
    </row>
    <row r="46" spans="1:25" ht="46.5" customHeight="1">
      <c r="A46" s="45">
        <f t="shared" si="15"/>
        <v>38</v>
      </c>
      <c r="B46" s="46" t="s">
        <v>63</v>
      </c>
      <c r="C46" s="47" t="s">
        <v>22</v>
      </c>
      <c r="D46" s="48">
        <v>0.5</v>
      </c>
      <c r="E46" s="61">
        <v>50</v>
      </c>
      <c r="F46" s="50">
        <f t="shared" si="8"/>
        <v>25</v>
      </c>
      <c r="G46" s="51">
        <v>0</v>
      </c>
      <c r="H46" s="52">
        <f t="shared" si="9"/>
        <v>0</v>
      </c>
      <c r="I46" s="51" t="e">
        <f>H46*#REF!</f>
        <v>#REF!</v>
      </c>
      <c r="J46" s="52" t="e">
        <f t="shared" si="11"/>
        <v>#REF!</v>
      </c>
      <c r="K46" s="53"/>
      <c r="L46" s="53"/>
      <c r="M46" s="62">
        <v>3</v>
      </c>
      <c r="N46" s="63">
        <f t="shared" si="12"/>
        <v>1.5</v>
      </c>
      <c r="O46" s="56">
        <v>0</v>
      </c>
      <c r="P46" s="57">
        <f t="shared" si="13"/>
        <v>0</v>
      </c>
      <c r="Q46" s="58">
        <v>53</v>
      </c>
      <c r="R46" s="59">
        <f t="shared" si="10"/>
        <v>26.5</v>
      </c>
      <c r="V46" s="7"/>
      <c r="Y46" s="60"/>
    </row>
    <row r="47" spans="1:25" ht="45" customHeight="1">
      <c r="A47" s="45">
        <f t="shared" si="15"/>
        <v>39</v>
      </c>
      <c r="B47" s="46" t="s">
        <v>64</v>
      </c>
      <c r="C47" s="47" t="s">
        <v>22</v>
      </c>
      <c r="D47" s="48">
        <v>0.5</v>
      </c>
      <c r="E47" s="61">
        <v>35</v>
      </c>
      <c r="F47" s="50">
        <f t="shared" si="8"/>
        <v>17.5</v>
      </c>
      <c r="G47" s="51">
        <v>0</v>
      </c>
      <c r="H47" s="52">
        <f t="shared" si="9"/>
        <v>0</v>
      </c>
      <c r="I47" s="51" t="e">
        <f>H47*#REF!</f>
        <v>#REF!</v>
      </c>
      <c r="J47" s="52" t="e">
        <f t="shared" si="11"/>
        <v>#REF!</v>
      </c>
      <c r="K47" s="53"/>
      <c r="L47" s="53"/>
      <c r="M47" s="62">
        <v>3</v>
      </c>
      <c r="N47" s="63">
        <f t="shared" si="12"/>
        <v>1.5</v>
      </c>
      <c r="O47" s="56">
        <v>0</v>
      </c>
      <c r="P47" s="57">
        <f t="shared" si="13"/>
        <v>0</v>
      </c>
      <c r="Q47" s="58">
        <v>38</v>
      </c>
      <c r="R47" s="59">
        <f t="shared" si="10"/>
        <v>19</v>
      </c>
      <c r="V47" s="7"/>
      <c r="Y47" s="60"/>
    </row>
    <row r="48" spans="1:25" ht="43.5" customHeight="1">
      <c r="A48" s="45">
        <f t="shared" si="15"/>
        <v>40</v>
      </c>
      <c r="B48" s="46" t="s">
        <v>65</v>
      </c>
      <c r="C48" s="47" t="s">
        <v>22</v>
      </c>
      <c r="D48" s="48">
        <v>0.5</v>
      </c>
      <c r="E48" s="49">
        <v>35</v>
      </c>
      <c r="F48" s="50">
        <f t="shared" si="8"/>
        <v>17.5</v>
      </c>
      <c r="G48" s="51">
        <v>0</v>
      </c>
      <c r="H48" s="52">
        <f t="shared" si="9"/>
        <v>0</v>
      </c>
      <c r="I48" s="51" t="e">
        <f>H48*#REF!</f>
        <v>#REF!</v>
      </c>
      <c r="J48" s="52" t="e">
        <f t="shared" si="11"/>
        <v>#REF!</v>
      </c>
      <c r="K48" s="53"/>
      <c r="L48" s="53"/>
      <c r="M48" s="62">
        <v>3</v>
      </c>
      <c r="N48" s="63">
        <f t="shared" si="12"/>
        <v>1.5</v>
      </c>
      <c r="O48" s="56">
        <v>0</v>
      </c>
      <c r="P48" s="57">
        <f t="shared" si="13"/>
        <v>0</v>
      </c>
      <c r="Q48" s="58">
        <v>38</v>
      </c>
      <c r="R48" s="59">
        <f t="shared" si="10"/>
        <v>19</v>
      </c>
      <c r="V48" s="7"/>
      <c r="Y48" s="60"/>
    </row>
    <row r="49" spans="1:25" ht="33" customHeight="1">
      <c r="A49" s="45">
        <f t="shared" si="15"/>
        <v>41</v>
      </c>
      <c r="B49" s="46" t="s">
        <v>66</v>
      </c>
      <c r="C49" s="47" t="s">
        <v>22</v>
      </c>
      <c r="D49" s="48">
        <v>0.7</v>
      </c>
      <c r="E49" s="61">
        <v>5</v>
      </c>
      <c r="F49" s="50">
        <f t="shared" si="8"/>
        <v>3.5</v>
      </c>
      <c r="G49" s="51">
        <v>0</v>
      </c>
      <c r="H49" s="52">
        <f t="shared" si="9"/>
        <v>0</v>
      </c>
      <c r="I49" s="51" t="e">
        <f>H49*#REF!</f>
        <v>#REF!</v>
      </c>
      <c r="J49" s="52" t="e">
        <f t="shared" si="11"/>
        <v>#REF!</v>
      </c>
      <c r="K49" s="53"/>
      <c r="L49" s="53"/>
      <c r="M49" s="54">
        <v>0</v>
      </c>
      <c r="N49" s="55">
        <f t="shared" si="12"/>
        <v>0</v>
      </c>
      <c r="O49" s="56">
        <v>0</v>
      </c>
      <c r="P49" s="57">
        <f t="shared" si="13"/>
        <v>0</v>
      </c>
      <c r="Q49" s="58">
        <v>5</v>
      </c>
      <c r="R49" s="59">
        <f t="shared" si="10"/>
        <v>3.5</v>
      </c>
      <c r="V49" s="7"/>
      <c r="Y49" s="60"/>
    </row>
    <row r="50" spans="1:25" ht="24">
      <c r="A50" s="45">
        <f t="shared" si="15"/>
        <v>42</v>
      </c>
      <c r="B50" s="46" t="s">
        <v>67</v>
      </c>
      <c r="C50" s="47" t="s">
        <v>22</v>
      </c>
      <c r="D50" s="66">
        <v>0.7</v>
      </c>
      <c r="E50" s="49">
        <v>5</v>
      </c>
      <c r="F50" s="50">
        <f t="shared" si="8"/>
        <v>3.5</v>
      </c>
      <c r="G50" s="51">
        <v>0</v>
      </c>
      <c r="H50" s="52">
        <f t="shared" si="9"/>
        <v>0</v>
      </c>
      <c r="I50" s="51" t="e">
        <f>H50*#REF!</f>
        <v>#REF!</v>
      </c>
      <c r="J50" s="52" t="e">
        <f t="shared" si="11"/>
        <v>#REF!</v>
      </c>
      <c r="K50" s="53"/>
      <c r="L50" s="53"/>
      <c r="M50" s="54">
        <v>0</v>
      </c>
      <c r="N50" s="55">
        <f t="shared" si="12"/>
        <v>0</v>
      </c>
      <c r="O50" s="56">
        <v>0</v>
      </c>
      <c r="P50" s="57">
        <f t="shared" si="13"/>
        <v>0</v>
      </c>
      <c r="Q50" s="58">
        <v>5</v>
      </c>
      <c r="R50" s="59">
        <f t="shared" si="10"/>
        <v>3.5</v>
      </c>
      <c r="V50" s="7"/>
      <c r="Y50" s="60"/>
    </row>
    <row r="51" spans="1:25" ht="20.25" customHeight="1">
      <c r="A51" s="45">
        <f t="shared" si="15"/>
        <v>43</v>
      </c>
      <c r="B51" s="46" t="s">
        <v>68</v>
      </c>
      <c r="C51" s="47" t="s">
        <v>22</v>
      </c>
      <c r="D51" s="66">
        <v>0.33</v>
      </c>
      <c r="E51" s="61">
        <v>30</v>
      </c>
      <c r="F51" s="50">
        <f t="shared" si="8"/>
        <v>9.9</v>
      </c>
      <c r="G51" s="51">
        <v>0</v>
      </c>
      <c r="H51" s="52">
        <f t="shared" si="9"/>
        <v>0</v>
      </c>
      <c r="I51" s="51" t="e">
        <f>H51*#REF!</f>
        <v>#REF!</v>
      </c>
      <c r="J51" s="52" t="e">
        <f t="shared" si="11"/>
        <v>#REF!</v>
      </c>
      <c r="K51" s="53"/>
      <c r="L51" s="53"/>
      <c r="M51" s="62">
        <v>2</v>
      </c>
      <c r="N51" s="63">
        <f t="shared" si="12"/>
        <v>0.66</v>
      </c>
      <c r="O51" s="56">
        <v>0</v>
      </c>
      <c r="P51" s="57">
        <f t="shared" si="13"/>
        <v>0</v>
      </c>
      <c r="Q51" s="58">
        <v>32</v>
      </c>
      <c r="R51" s="59">
        <f t="shared" si="10"/>
        <v>10.56</v>
      </c>
      <c r="V51" s="7"/>
      <c r="Y51" s="60"/>
    </row>
    <row r="52" spans="1:25" ht="16.5" customHeight="1">
      <c r="A52" s="45">
        <f t="shared" si="15"/>
        <v>44</v>
      </c>
      <c r="B52" s="46" t="s">
        <v>69</v>
      </c>
      <c r="C52" s="47" t="s">
        <v>22</v>
      </c>
      <c r="D52" s="66">
        <v>0.5</v>
      </c>
      <c r="E52" s="61">
        <v>400</v>
      </c>
      <c r="F52" s="50">
        <f t="shared" si="8"/>
        <v>200</v>
      </c>
      <c r="G52" s="51">
        <v>0</v>
      </c>
      <c r="H52" s="52">
        <f t="shared" si="9"/>
        <v>0</v>
      </c>
      <c r="I52" s="51" t="e">
        <f>H52*#REF!</f>
        <v>#REF!</v>
      </c>
      <c r="J52" s="52" t="e">
        <f t="shared" si="11"/>
        <v>#REF!</v>
      </c>
      <c r="K52" s="53"/>
      <c r="L52" s="53"/>
      <c r="M52" s="62">
        <v>10</v>
      </c>
      <c r="N52" s="63">
        <f t="shared" si="12"/>
        <v>5</v>
      </c>
      <c r="O52" s="67">
        <v>15</v>
      </c>
      <c r="P52" s="68">
        <f t="shared" si="13"/>
        <v>7.5</v>
      </c>
      <c r="Q52" s="58">
        <v>425</v>
      </c>
      <c r="R52" s="59">
        <f t="shared" si="10"/>
        <v>212.5</v>
      </c>
      <c r="V52" s="7"/>
      <c r="Y52" s="60"/>
    </row>
    <row r="53" spans="1:25" ht="30" customHeight="1">
      <c r="A53" s="45">
        <f t="shared" si="15"/>
        <v>45</v>
      </c>
      <c r="B53" s="46" t="s">
        <v>70</v>
      </c>
      <c r="C53" s="47" t="s">
        <v>22</v>
      </c>
      <c r="D53" s="66">
        <v>0.19</v>
      </c>
      <c r="E53" s="61">
        <v>400</v>
      </c>
      <c r="F53" s="50">
        <f t="shared" si="8"/>
        <v>76</v>
      </c>
      <c r="G53" s="51">
        <v>0</v>
      </c>
      <c r="H53" s="52">
        <f t="shared" si="9"/>
        <v>0</v>
      </c>
      <c r="I53" s="51" t="e">
        <f>H53*#REF!</f>
        <v>#REF!</v>
      </c>
      <c r="J53" s="52" t="e">
        <f t="shared" si="11"/>
        <v>#REF!</v>
      </c>
      <c r="K53" s="53"/>
      <c r="L53" s="53"/>
      <c r="M53" s="62">
        <v>100</v>
      </c>
      <c r="N53" s="63">
        <f t="shared" si="12"/>
        <v>19</v>
      </c>
      <c r="O53" s="56">
        <v>0</v>
      </c>
      <c r="P53" s="57">
        <f t="shared" si="13"/>
        <v>0</v>
      </c>
      <c r="Q53" s="58">
        <v>500</v>
      </c>
      <c r="R53" s="59">
        <f t="shared" si="10"/>
        <v>95</v>
      </c>
      <c r="V53" s="7"/>
      <c r="Y53" s="60"/>
    </row>
    <row r="54" spans="1:25" ht="18" customHeight="1">
      <c r="A54" s="45">
        <f t="shared" si="15"/>
        <v>46</v>
      </c>
      <c r="B54" s="46" t="s">
        <v>71</v>
      </c>
      <c r="C54" s="47" t="s">
        <v>22</v>
      </c>
      <c r="D54" s="66">
        <v>0.2</v>
      </c>
      <c r="E54" s="61">
        <v>30</v>
      </c>
      <c r="F54" s="50">
        <f t="shared" si="8"/>
        <v>6</v>
      </c>
      <c r="G54" s="51">
        <v>0</v>
      </c>
      <c r="H54" s="52">
        <f t="shared" si="9"/>
        <v>0</v>
      </c>
      <c r="I54" s="51" t="e">
        <f>H54*#REF!</f>
        <v>#REF!</v>
      </c>
      <c r="J54" s="52" t="e">
        <f t="shared" si="11"/>
        <v>#REF!</v>
      </c>
      <c r="K54" s="53"/>
      <c r="L54" s="53"/>
      <c r="M54" s="62">
        <v>4</v>
      </c>
      <c r="N54" s="63">
        <f t="shared" si="12"/>
        <v>0.8</v>
      </c>
      <c r="O54" s="67">
        <v>2</v>
      </c>
      <c r="P54" s="68">
        <f t="shared" si="13"/>
        <v>0.4</v>
      </c>
      <c r="Q54" s="58">
        <v>36</v>
      </c>
      <c r="R54" s="59">
        <f t="shared" si="10"/>
        <v>7.2</v>
      </c>
      <c r="V54" s="7"/>
      <c r="Y54" s="60"/>
    </row>
    <row r="55" spans="1:25" ht="45.75" customHeight="1">
      <c r="A55" s="45">
        <f t="shared" si="15"/>
        <v>47</v>
      </c>
      <c r="B55" s="46" t="s">
        <v>72</v>
      </c>
      <c r="C55" s="47" t="s">
        <v>22</v>
      </c>
      <c r="D55" s="48">
        <v>3.22</v>
      </c>
      <c r="E55" s="61">
        <v>25</v>
      </c>
      <c r="F55" s="50">
        <f t="shared" si="8"/>
        <v>80.5</v>
      </c>
      <c r="G55" s="51">
        <v>0</v>
      </c>
      <c r="H55" s="52">
        <f t="shared" si="9"/>
        <v>0</v>
      </c>
      <c r="I55" s="51" t="e">
        <f>H55*#REF!</f>
        <v>#REF!</v>
      </c>
      <c r="J55" s="52" t="e">
        <f t="shared" si="11"/>
        <v>#REF!</v>
      </c>
      <c r="K55" s="53"/>
      <c r="L55" s="53"/>
      <c r="M55" s="62">
        <v>2</v>
      </c>
      <c r="N55" s="63">
        <f t="shared" si="12"/>
        <v>6.44</v>
      </c>
      <c r="O55" s="56">
        <v>0</v>
      </c>
      <c r="P55" s="57">
        <f t="shared" si="13"/>
        <v>0</v>
      </c>
      <c r="Q55" s="58">
        <v>27</v>
      </c>
      <c r="R55" s="59">
        <f t="shared" si="10"/>
        <v>86.940000000000012</v>
      </c>
      <c r="V55" s="7"/>
      <c r="Y55" s="60"/>
    </row>
    <row r="56" spans="1:25" ht="45" customHeight="1">
      <c r="A56" s="45">
        <f t="shared" si="15"/>
        <v>48</v>
      </c>
      <c r="B56" s="46" t="s">
        <v>73</v>
      </c>
      <c r="C56" s="47" t="s">
        <v>22</v>
      </c>
      <c r="D56" s="48">
        <v>1.71</v>
      </c>
      <c r="E56" s="69">
        <v>0</v>
      </c>
      <c r="F56" s="70">
        <f t="shared" si="8"/>
        <v>0</v>
      </c>
      <c r="G56" s="72">
        <v>10</v>
      </c>
      <c r="H56" s="73">
        <f t="shared" si="9"/>
        <v>17.100000000000001</v>
      </c>
      <c r="I56" s="72">
        <v>10</v>
      </c>
      <c r="J56" s="73">
        <f t="shared" si="11"/>
        <v>17.100000000000001</v>
      </c>
      <c r="K56" s="74"/>
      <c r="L56" s="74"/>
      <c r="M56" s="54">
        <v>0</v>
      </c>
      <c r="N56" s="55">
        <f t="shared" si="12"/>
        <v>0</v>
      </c>
      <c r="O56" s="67">
        <v>10</v>
      </c>
      <c r="P56" s="68">
        <f t="shared" si="13"/>
        <v>17.100000000000001</v>
      </c>
      <c r="Q56" s="58">
        <f t="shared" si="14"/>
        <v>30</v>
      </c>
      <c r="R56" s="59">
        <f t="shared" si="10"/>
        <v>51.3</v>
      </c>
      <c r="V56" s="7"/>
      <c r="Y56" s="60"/>
    </row>
    <row r="57" spans="1:25" ht="28.5" customHeight="1">
      <c r="A57" s="45">
        <f t="shared" si="15"/>
        <v>49</v>
      </c>
      <c r="B57" s="46" t="s">
        <v>74</v>
      </c>
      <c r="C57" s="47" t="s">
        <v>22</v>
      </c>
      <c r="D57" s="48">
        <v>0.67</v>
      </c>
      <c r="E57" s="61">
        <v>5</v>
      </c>
      <c r="F57" s="50">
        <f t="shared" si="8"/>
        <v>3.35</v>
      </c>
      <c r="G57" s="51">
        <v>0</v>
      </c>
      <c r="H57" s="52">
        <f t="shared" si="9"/>
        <v>0</v>
      </c>
      <c r="I57" s="51" t="e">
        <f>H57*#REF!</f>
        <v>#REF!</v>
      </c>
      <c r="J57" s="52" t="e">
        <f t="shared" si="11"/>
        <v>#REF!</v>
      </c>
      <c r="K57" s="53"/>
      <c r="L57" s="53"/>
      <c r="M57" s="54">
        <v>0</v>
      </c>
      <c r="N57" s="55">
        <f t="shared" si="12"/>
        <v>0</v>
      </c>
      <c r="O57" s="56">
        <v>0</v>
      </c>
      <c r="P57" s="57">
        <f t="shared" si="13"/>
        <v>0</v>
      </c>
      <c r="Q57" s="58">
        <v>5</v>
      </c>
      <c r="R57" s="59">
        <f t="shared" si="10"/>
        <v>3.35</v>
      </c>
      <c r="V57" s="7"/>
      <c r="Y57" s="60"/>
    </row>
    <row r="58" spans="1:25" ht="30" customHeight="1">
      <c r="A58" s="45">
        <f t="shared" si="15"/>
        <v>50</v>
      </c>
      <c r="B58" s="46" t="s">
        <v>75</v>
      </c>
      <c r="C58" s="47" t="s">
        <v>22</v>
      </c>
      <c r="D58" s="48">
        <v>2</v>
      </c>
      <c r="E58" s="61">
        <v>0</v>
      </c>
      <c r="F58" s="50">
        <f t="shared" si="8"/>
        <v>0</v>
      </c>
      <c r="G58" s="72">
        <v>20</v>
      </c>
      <c r="H58" s="73">
        <f t="shared" si="9"/>
        <v>40</v>
      </c>
      <c r="I58" s="72">
        <v>20</v>
      </c>
      <c r="J58" s="73">
        <f t="shared" si="11"/>
        <v>40</v>
      </c>
      <c r="K58" s="74"/>
      <c r="L58" s="74"/>
      <c r="M58" s="54">
        <v>0</v>
      </c>
      <c r="N58" s="55">
        <f t="shared" si="12"/>
        <v>0</v>
      </c>
      <c r="O58" s="67">
        <v>10</v>
      </c>
      <c r="P58" s="68">
        <f t="shared" si="13"/>
        <v>20</v>
      </c>
      <c r="Q58" s="58">
        <f t="shared" si="14"/>
        <v>50</v>
      </c>
      <c r="R58" s="59">
        <f t="shared" si="10"/>
        <v>100</v>
      </c>
      <c r="V58" s="7"/>
      <c r="Y58" s="60"/>
    </row>
    <row r="59" spans="1:25" ht="17.25" customHeight="1">
      <c r="A59" s="45">
        <v>51</v>
      </c>
      <c r="B59" s="46" t="s">
        <v>76</v>
      </c>
      <c r="C59" s="47" t="s">
        <v>22</v>
      </c>
      <c r="D59" s="66">
        <v>0.9</v>
      </c>
      <c r="E59" s="49">
        <v>100</v>
      </c>
      <c r="F59" s="50">
        <f t="shared" ref="F59:F90" si="16">D59*E59</f>
        <v>90</v>
      </c>
      <c r="G59" s="51">
        <v>0</v>
      </c>
      <c r="H59" s="52">
        <f t="shared" ref="H59:I64" si="17">G59*D59</f>
        <v>0</v>
      </c>
      <c r="I59" s="51">
        <f t="shared" si="17"/>
        <v>0</v>
      </c>
      <c r="J59" s="52" t="e">
        <f>I59*#REF!</f>
        <v>#REF!</v>
      </c>
      <c r="K59" s="53"/>
      <c r="L59" s="53"/>
      <c r="M59" s="62">
        <v>5</v>
      </c>
      <c r="N59" s="63">
        <f t="shared" ref="N59:N64" si="18">M59*D59</f>
        <v>4.5</v>
      </c>
      <c r="O59" s="67">
        <v>5</v>
      </c>
      <c r="P59" s="68">
        <f>O59*D59</f>
        <v>4.5</v>
      </c>
      <c r="Q59" s="58">
        <v>110</v>
      </c>
      <c r="R59" s="59">
        <f t="shared" ref="R59:R67" si="19">Q59*D59</f>
        <v>99</v>
      </c>
      <c r="V59" s="7"/>
      <c r="Y59" s="60"/>
    </row>
    <row r="60" spans="1:25" ht="33.75" customHeight="1">
      <c r="A60" s="45">
        <f t="shared" ref="A60:A89" si="20">A59+1</f>
        <v>52</v>
      </c>
      <c r="B60" s="46" t="s">
        <v>77</v>
      </c>
      <c r="C60" s="47" t="s">
        <v>22</v>
      </c>
      <c r="D60" s="66">
        <v>0.5</v>
      </c>
      <c r="E60" s="49">
        <v>250</v>
      </c>
      <c r="F60" s="50">
        <f t="shared" si="16"/>
        <v>125</v>
      </c>
      <c r="G60" s="79">
        <v>0</v>
      </c>
      <c r="H60" s="52">
        <f t="shared" si="17"/>
        <v>0</v>
      </c>
      <c r="I60" s="51">
        <f t="shared" si="17"/>
        <v>0</v>
      </c>
      <c r="J60" s="52" t="e">
        <f>I60*#REF!</f>
        <v>#REF!</v>
      </c>
      <c r="K60" s="53"/>
      <c r="L60" s="53"/>
      <c r="M60" s="62">
        <v>20</v>
      </c>
      <c r="N60" s="63">
        <f t="shared" si="18"/>
        <v>10</v>
      </c>
      <c r="O60" s="56">
        <v>0</v>
      </c>
      <c r="P60" s="57" t="e">
        <f>O60*#REF!</f>
        <v>#REF!</v>
      </c>
      <c r="Q60" s="58">
        <v>270</v>
      </c>
      <c r="R60" s="59">
        <f t="shared" si="19"/>
        <v>135</v>
      </c>
      <c r="V60" s="7"/>
      <c r="Y60" s="60"/>
    </row>
    <row r="61" spans="1:25" ht="33.75" customHeight="1">
      <c r="A61" s="45">
        <f t="shared" si="20"/>
        <v>53</v>
      </c>
      <c r="B61" s="46" t="s">
        <v>78</v>
      </c>
      <c r="C61" s="47" t="s">
        <v>22</v>
      </c>
      <c r="D61" s="66">
        <v>0.5</v>
      </c>
      <c r="E61" s="49">
        <v>250</v>
      </c>
      <c r="F61" s="50">
        <f t="shared" si="16"/>
        <v>125</v>
      </c>
      <c r="G61" s="80">
        <v>0</v>
      </c>
      <c r="H61" s="52">
        <f t="shared" si="17"/>
        <v>0</v>
      </c>
      <c r="I61" s="51">
        <f t="shared" si="17"/>
        <v>0</v>
      </c>
      <c r="J61" s="52" t="e">
        <f>I61*#REF!</f>
        <v>#REF!</v>
      </c>
      <c r="K61" s="53"/>
      <c r="L61" s="53"/>
      <c r="M61" s="62">
        <v>10</v>
      </c>
      <c r="N61" s="63">
        <f t="shared" si="18"/>
        <v>5</v>
      </c>
      <c r="O61" s="56">
        <v>0</v>
      </c>
      <c r="P61" s="57" t="e">
        <f>O61*#REF!</f>
        <v>#REF!</v>
      </c>
      <c r="Q61" s="58">
        <v>260</v>
      </c>
      <c r="R61" s="59">
        <f t="shared" si="19"/>
        <v>130</v>
      </c>
      <c r="V61" s="7"/>
      <c r="Y61" s="60"/>
    </row>
    <row r="62" spans="1:25">
      <c r="A62" s="45">
        <f t="shared" si="20"/>
        <v>54</v>
      </c>
      <c r="B62" s="46" t="s">
        <v>79</v>
      </c>
      <c r="C62" s="47" t="s">
        <v>22</v>
      </c>
      <c r="D62" s="66">
        <v>0.5</v>
      </c>
      <c r="E62" s="49">
        <v>2500</v>
      </c>
      <c r="F62" s="50">
        <f t="shared" si="16"/>
        <v>1250</v>
      </c>
      <c r="G62" s="81">
        <v>0</v>
      </c>
      <c r="H62" s="52">
        <f t="shared" si="17"/>
        <v>0</v>
      </c>
      <c r="I62" s="51">
        <f t="shared" si="17"/>
        <v>0</v>
      </c>
      <c r="J62" s="52" t="e">
        <f>I62*#REF!</f>
        <v>#REF!</v>
      </c>
      <c r="K62" s="53"/>
      <c r="L62" s="53"/>
      <c r="M62" s="62">
        <v>70</v>
      </c>
      <c r="N62" s="63">
        <f t="shared" si="18"/>
        <v>35</v>
      </c>
      <c r="O62" s="67">
        <v>20</v>
      </c>
      <c r="P62" s="68">
        <f>O62*D62</f>
        <v>10</v>
      </c>
      <c r="Q62" s="58">
        <f>O62+M62+E62</f>
        <v>2590</v>
      </c>
      <c r="R62" s="59">
        <f t="shared" si="19"/>
        <v>1295</v>
      </c>
      <c r="V62" s="7"/>
      <c r="Y62" s="60"/>
    </row>
    <row r="63" spans="1:25" ht="36">
      <c r="A63" s="45">
        <f t="shared" si="20"/>
        <v>55</v>
      </c>
      <c r="B63" s="46" t="s">
        <v>80</v>
      </c>
      <c r="C63" s="47" t="s">
        <v>81</v>
      </c>
      <c r="D63" s="48">
        <v>0.5</v>
      </c>
      <c r="E63" s="49">
        <v>100</v>
      </c>
      <c r="F63" s="50">
        <f t="shared" si="16"/>
        <v>50</v>
      </c>
      <c r="G63" s="81">
        <v>0</v>
      </c>
      <c r="H63" s="52">
        <f t="shared" si="17"/>
        <v>0</v>
      </c>
      <c r="I63" s="51">
        <f t="shared" si="17"/>
        <v>0</v>
      </c>
      <c r="J63" s="52" t="e">
        <f>I63*#REF!</f>
        <v>#REF!</v>
      </c>
      <c r="K63" s="53"/>
      <c r="L63" s="53"/>
      <c r="M63" s="62">
        <v>10</v>
      </c>
      <c r="N63" s="63">
        <f t="shared" si="18"/>
        <v>5</v>
      </c>
      <c r="O63" s="67">
        <v>5</v>
      </c>
      <c r="P63" s="68">
        <f>O63*D63</f>
        <v>2.5</v>
      </c>
      <c r="Q63" s="58">
        <v>115</v>
      </c>
      <c r="R63" s="59">
        <f t="shared" si="19"/>
        <v>57.5</v>
      </c>
      <c r="V63" s="7"/>
      <c r="Y63" s="60"/>
    </row>
    <row r="64" spans="1:25" ht="36">
      <c r="A64" s="45">
        <f t="shared" si="20"/>
        <v>56</v>
      </c>
      <c r="B64" s="46" t="s">
        <v>82</v>
      </c>
      <c r="C64" s="47" t="s">
        <v>81</v>
      </c>
      <c r="D64" s="48">
        <v>1.2</v>
      </c>
      <c r="E64" s="61">
        <v>250</v>
      </c>
      <c r="F64" s="50">
        <f t="shared" si="16"/>
        <v>300</v>
      </c>
      <c r="G64" s="80">
        <v>0</v>
      </c>
      <c r="H64" s="52">
        <f t="shared" si="17"/>
        <v>0</v>
      </c>
      <c r="I64" s="51">
        <f t="shared" si="17"/>
        <v>0</v>
      </c>
      <c r="J64" s="52" t="e">
        <f>I64*#REF!</f>
        <v>#REF!</v>
      </c>
      <c r="K64" s="53"/>
      <c r="L64" s="53"/>
      <c r="M64" s="62">
        <v>10</v>
      </c>
      <c r="N64" s="63">
        <f t="shared" si="18"/>
        <v>12</v>
      </c>
      <c r="O64" s="67">
        <v>5</v>
      </c>
      <c r="P64" s="68">
        <f>O64*D64</f>
        <v>6</v>
      </c>
      <c r="Q64" s="58">
        <v>265</v>
      </c>
      <c r="R64" s="59">
        <f t="shared" si="19"/>
        <v>318</v>
      </c>
      <c r="V64" s="7"/>
      <c r="Y64" s="60"/>
    </row>
    <row r="65" spans="1:25" ht="25.5" customHeight="1">
      <c r="A65" s="45">
        <f t="shared" si="20"/>
        <v>57</v>
      </c>
      <c r="B65" s="46" t="s">
        <v>83</v>
      </c>
      <c r="C65" s="47" t="s">
        <v>22</v>
      </c>
      <c r="D65" s="48">
        <v>0.1</v>
      </c>
      <c r="E65" s="69">
        <v>0</v>
      </c>
      <c r="F65" s="70">
        <f t="shared" si="16"/>
        <v>0</v>
      </c>
      <c r="G65" s="82">
        <v>100</v>
      </c>
      <c r="H65" s="73">
        <f t="shared" ref="H65:H89" si="21">G65*D65</f>
        <v>10</v>
      </c>
      <c r="I65" s="72">
        <v>100</v>
      </c>
      <c r="J65" s="73">
        <f>I65*D65</f>
        <v>10</v>
      </c>
      <c r="K65" s="74"/>
      <c r="L65" s="74"/>
      <c r="M65" s="54">
        <v>0</v>
      </c>
      <c r="N65" s="55" t="e">
        <f>M65*#REF!</f>
        <v>#REF!</v>
      </c>
      <c r="O65" s="56">
        <v>0</v>
      </c>
      <c r="P65" s="57" t="e">
        <f>O65*#REF!</f>
        <v>#REF!</v>
      </c>
      <c r="Q65" s="58">
        <v>200</v>
      </c>
      <c r="R65" s="59">
        <f t="shared" si="19"/>
        <v>20</v>
      </c>
      <c r="V65" s="7"/>
      <c r="Y65" s="60"/>
    </row>
    <row r="66" spans="1:25" ht="21" customHeight="1">
      <c r="A66" s="45">
        <f t="shared" si="20"/>
        <v>58</v>
      </c>
      <c r="B66" s="46" t="s">
        <v>84</v>
      </c>
      <c r="C66" s="47" t="s">
        <v>22</v>
      </c>
      <c r="D66" s="48">
        <v>0.22</v>
      </c>
      <c r="E66" s="83">
        <v>150</v>
      </c>
      <c r="F66" s="50">
        <f t="shared" si="16"/>
        <v>33</v>
      </c>
      <c r="G66" s="84">
        <v>0</v>
      </c>
      <c r="H66" s="52">
        <f t="shared" si="21"/>
        <v>0</v>
      </c>
      <c r="I66" s="51">
        <f>H66*E66</f>
        <v>0</v>
      </c>
      <c r="J66" s="52" t="e">
        <f>I66*#REF!</f>
        <v>#REF!</v>
      </c>
      <c r="K66" s="53"/>
      <c r="L66" s="53"/>
      <c r="M66" s="62">
        <v>5</v>
      </c>
      <c r="N66" s="63">
        <f>M66*D66</f>
        <v>1.1000000000000001</v>
      </c>
      <c r="O66" s="67">
        <v>10</v>
      </c>
      <c r="P66" s="68">
        <f>O66*D66</f>
        <v>2.2000000000000002</v>
      </c>
      <c r="Q66" s="58">
        <v>165</v>
      </c>
      <c r="R66" s="59">
        <f t="shared" si="19"/>
        <v>36.299999999999997</v>
      </c>
      <c r="V66" s="7"/>
      <c r="Y66" s="60"/>
    </row>
    <row r="67" spans="1:25" ht="20.25" customHeight="1">
      <c r="A67" s="45">
        <f t="shared" si="20"/>
        <v>59</v>
      </c>
      <c r="B67" s="46" t="s">
        <v>85</v>
      </c>
      <c r="C67" s="47" t="s">
        <v>22</v>
      </c>
      <c r="D67" s="48">
        <v>0.53</v>
      </c>
      <c r="E67" s="49">
        <v>100</v>
      </c>
      <c r="F67" s="50">
        <f t="shared" si="16"/>
        <v>53</v>
      </c>
      <c r="G67" s="85">
        <v>0</v>
      </c>
      <c r="H67" s="52">
        <f t="shared" si="21"/>
        <v>0</v>
      </c>
      <c r="I67" s="51">
        <f>H67*E67</f>
        <v>0</v>
      </c>
      <c r="J67" s="52" t="e">
        <f>I67*#REF!</f>
        <v>#REF!</v>
      </c>
      <c r="K67" s="53"/>
      <c r="L67" s="53"/>
      <c r="M67" s="62">
        <v>5</v>
      </c>
      <c r="N67" s="63">
        <f>M67*D67</f>
        <v>2.6500000000000004</v>
      </c>
      <c r="O67" s="67">
        <v>5</v>
      </c>
      <c r="P67" s="68">
        <f>O67*D67</f>
        <v>2.6500000000000004</v>
      </c>
      <c r="Q67" s="58">
        <v>110</v>
      </c>
      <c r="R67" s="59">
        <f t="shared" si="19"/>
        <v>58.300000000000004</v>
      </c>
      <c r="V67" s="7"/>
      <c r="Y67" s="60"/>
    </row>
    <row r="68" spans="1:25" ht="24">
      <c r="A68" s="45">
        <f t="shared" si="20"/>
        <v>60</v>
      </c>
      <c r="B68" s="46" t="s">
        <v>86</v>
      </c>
      <c r="C68" s="47" t="s">
        <v>22</v>
      </c>
      <c r="D68" s="48">
        <v>4.5199999999999996</v>
      </c>
      <c r="E68" s="49">
        <v>40</v>
      </c>
      <c r="F68" s="50">
        <f t="shared" si="16"/>
        <v>180.79999999999998</v>
      </c>
      <c r="G68" s="85">
        <v>0</v>
      </c>
      <c r="H68" s="52">
        <f t="shared" si="21"/>
        <v>0</v>
      </c>
      <c r="I68" s="51">
        <f>H68*E68</f>
        <v>0</v>
      </c>
      <c r="J68" s="52" t="e">
        <f>I68*#REF!</f>
        <v>#REF!</v>
      </c>
      <c r="K68" s="58">
        <v>10</v>
      </c>
      <c r="L68" s="58">
        <f>K68*D68</f>
        <v>45.199999999999996</v>
      </c>
      <c r="M68" s="54">
        <v>0</v>
      </c>
      <c r="N68" s="55" t="e">
        <f>M68*#REF!</f>
        <v>#REF!</v>
      </c>
      <c r="O68" s="56">
        <v>0</v>
      </c>
      <c r="P68" s="57" t="e">
        <f>O68*#REF!</f>
        <v>#REF!</v>
      </c>
      <c r="Q68" s="58">
        <f>K68+E68</f>
        <v>50</v>
      </c>
      <c r="R68" s="59">
        <f>Q68*D68</f>
        <v>225.99999999999997</v>
      </c>
      <c r="V68" s="7"/>
      <c r="Y68" s="60"/>
    </row>
    <row r="69" spans="1:25" ht="24">
      <c r="A69" s="45">
        <f t="shared" si="20"/>
        <v>61</v>
      </c>
      <c r="B69" s="46" t="s">
        <v>87</v>
      </c>
      <c r="C69" s="47" t="s">
        <v>22</v>
      </c>
      <c r="D69" s="48">
        <v>4.2</v>
      </c>
      <c r="E69" s="49">
        <v>50</v>
      </c>
      <c r="F69" s="50">
        <f t="shared" si="16"/>
        <v>210</v>
      </c>
      <c r="G69" s="80">
        <v>0</v>
      </c>
      <c r="H69" s="52">
        <f t="shared" si="21"/>
        <v>0</v>
      </c>
      <c r="I69" s="51">
        <f>H69*E69</f>
        <v>0</v>
      </c>
      <c r="J69" s="52" t="e">
        <f>I69*#REF!</f>
        <v>#REF!</v>
      </c>
      <c r="K69" s="58">
        <v>15</v>
      </c>
      <c r="L69" s="58">
        <v>63</v>
      </c>
      <c r="M69" s="62">
        <v>5</v>
      </c>
      <c r="N69" s="63">
        <f>M69*D69</f>
        <v>21</v>
      </c>
      <c r="O69" s="56">
        <v>0</v>
      </c>
      <c r="P69" s="57" t="e">
        <f>O69*#REF!</f>
        <v>#REF!</v>
      </c>
      <c r="Q69" s="58">
        <f>M69+K69+E69</f>
        <v>70</v>
      </c>
      <c r="R69" s="59">
        <f t="shared" ref="R69:R87" si="22">Q69*D69</f>
        <v>294</v>
      </c>
      <c r="V69" s="7"/>
      <c r="Y69" s="60"/>
    </row>
    <row r="70" spans="1:25">
      <c r="A70" s="45">
        <f t="shared" si="20"/>
        <v>62</v>
      </c>
      <c r="B70" s="46" t="s">
        <v>88</v>
      </c>
      <c r="C70" s="47" t="s">
        <v>22</v>
      </c>
      <c r="D70" s="66">
        <v>0.96</v>
      </c>
      <c r="E70" s="86">
        <v>10</v>
      </c>
      <c r="F70" s="70">
        <f t="shared" si="16"/>
        <v>9.6</v>
      </c>
      <c r="G70" s="85">
        <v>0</v>
      </c>
      <c r="H70" s="52">
        <f t="shared" si="21"/>
        <v>0</v>
      </c>
      <c r="I70" s="51">
        <f>H70*E70</f>
        <v>0</v>
      </c>
      <c r="J70" s="52" t="e">
        <f>I70*#REF!</f>
        <v>#REF!</v>
      </c>
      <c r="K70" s="53"/>
      <c r="L70" s="53"/>
      <c r="M70" s="54">
        <v>0</v>
      </c>
      <c r="N70" s="55" t="e">
        <f>M70*#REF!</f>
        <v>#REF!</v>
      </c>
      <c r="O70" s="56">
        <v>0</v>
      </c>
      <c r="P70" s="57" t="e">
        <f>O70*#REF!</f>
        <v>#REF!</v>
      </c>
      <c r="Q70" s="58">
        <v>10</v>
      </c>
      <c r="R70" s="59">
        <f t="shared" si="22"/>
        <v>9.6</v>
      </c>
      <c r="V70" s="7"/>
      <c r="Y70" s="60"/>
    </row>
    <row r="71" spans="1:25" ht="24">
      <c r="A71" s="45">
        <f t="shared" si="20"/>
        <v>63</v>
      </c>
      <c r="B71" s="46" t="s">
        <v>89</v>
      </c>
      <c r="C71" s="47" t="s">
        <v>22</v>
      </c>
      <c r="D71" s="66">
        <v>2.0299999999999998</v>
      </c>
      <c r="E71" s="86">
        <v>0</v>
      </c>
      <c r="F71" s="70">
        <f t="shared" si="16"/>
        <v>0</v>
      </c>
      <c r="G71" s="82">
        <v>20</v>
      </c>
      <c r="H71" s="73">
        <f t="shared" si="21"/>
        <v>40.599999999999994</v>
      </c>
      <c r="I71" s="72">
        <v>20</v>
      </c>
      <c r="J71" s="73">
        <f>I71*D71</f>
        <v>40.599999999999994</v>
      </c>
      <c r="K71" s="74"/>
      <c r="L71" s="74"/>
      <c r="M71" s="54">
        <v>0</v>
      </c>
      <c r="N71" s="55" t="e">
        <f>M71*#REF!</f>
        <v>#REF!</v>
      </c>
      <c r="O71" s="67">
        <v>2</v>
      </c>
      <c r="P71" s="68">
        <f>O71*D71</f>
        <v>4.0599999999999996</v>
      </c>
      <c r="Q71" s="58">
        <v>42</v>
      </c>
      <c r="R71" s="59">
        <f t="shared" si="22"/>
        <v>85.259999999999991</v>
      </c>
      <c r="V71" s="7"/>
      <c r="Y71" s="60"/>
    </row>
    <row r="72" spans="1:25" ht="24">
      <c r="A72" s="45">
        <f t="shared" si="20"/>
        <v>64</v>
      </c>
      <c r="B72" s="46" t="s">
        <v>90</v>
      </c>
      <c r="C72" s="47" t="s">
        <v>22</v>
      </c>
      <c r="D72" s="66">
        <v>2.2999999999999998</v>
      </c>
      <c r="E72" s="87">
        <v>30</v>
      </c>
      <c r="F72" s="50">
        <f t="shared" si="16"/>
        <v>69</v>
      </c>
      <c r="G72" s="81">
        <v>0</v>
      </c>
      <c r="H72" s="52">
        <f t="shared" si="21"/>
        <v>0</v>
      </c>
      <c r="I72" s="51">
        <f>H72*E72</f>
        <v>0</v>
      </c>
      <c r="J72" s="52" t="e">
        <f>I72*#REF!</f>
        <v>#REF!</v>
      </c>
      <c r="K72" s="53"/>
      <c r="L72" s="53"/>
      <c r="M72" s="54">
        <v>0</v>
      </c>
      <c r="N72" s="55" t="e">
        <f>M72*#REF!</f>
        <v>#REF!</v>
      </c>
      <c r="O72" s="56">
        <v>0</v>
      </c>
      <c r="P72" s="57" t="e">
        <f>O72*#REF!</f>
        <v>#REF!</v>
      </c>
      <c r="Q72" s="58">
        <v>30</v>
      </c>
      <c r="R72" s="59">
        <f t="shared" si="22"/>
        <v>69</v>
      </c>
      <c r="V72" s="7"/>
      <c r="Y72" s="60"/>
    </row>
    <row r="73" spans="1:25" ht="24">
      <c r="A73" s="45">
        <f t="shared" si="20"/>
        <v>65</v>
      </c>
      <c r="B73" s="46" t="s">
        <v>91</v>
      </c>
      <c r="C73" s="47" t="s">
        <v>22</v>
      </c>
      <c r="D73" s="66">
        <v>1.85</v>
      </c>
      <c r="E73" s="88">
        <v>0</v>
      </c>
      <c r="F73" s="70">
        <f t="shared" si="16"/>
        <v>0</v>
      </c>
      <c r="G73" s="80">
        <v>0</v>
      </c>
      <c r="H73" s="52">
        <f t="shared" si="21"/>
        <v>0</v>
      </c>
      <c r="I73" s="51">
        <f>H73*E73</f>
        <v>0</v>
      </c>
      <c r="J73" s="52" t="e">
        <f>I73*#REF!</f>
        <v>#REF!</v>
      </c>
      <c r="K73" s="53"/>
      <c r="L73" s="53"/>
      <c r="M73" s="54">
        <v>0</v>
      </c>
      <c r="N73" s="55" t="e">
        <f>M73*#REF!</f>
        <v>#REF!</v>
      </c>
      <c r="O73" s="67">
        <v>2</v>
      </c>
      <c r="P73" s="68">
        <f>O73*D73</f>
        <v>3.7</v>
      </c>
      <c r="Q73" s="58">
        <v>2</v>
      </c>
      <c r="R73" s="59">
        <f t="shared" si="22"/>
        <v>3.7</v>
      </c>
      <c r="V73" s="7"/>
      <c r="Y73" s="60"/>
    </row>
    <row r="74" spans="1:25" ht="24">
      <c r="A74" s="45">
        <f t="shared" si="20"/>
        <v>66</v>
      </c>
      <c r="B74" s="46" t="s">
        <v>92</v>
      </c>
      <c r="C74" s="47" t="s">
        <v>22</v>
      </c>
      <c r="D74" s="66">
        <v>1.2</v>
      </c>
      <c r="E74" s="69">
        <v>0</v>
      </c>
      <c r="F74" s="70">
        <f t="shared" si="16"/>
        <v>0</v>
      </c>
      <c r="G74" s="80">
        <v>0</v>
      </c>
      <c r="H74" s="52">
        <f t="shared" si="21"/>
        <v>0</v>
      </c>
      <c r="I74" s="51">
        <f>H74*E74</f>
        <v>0</v>
      </c>
      <c r="J74" s="52" t="e">
        <f>I74*#REF!</f>
        <v>#REF!</v>
      </c>
      <c r="K74" s="53"/>
      <c r="L74" s="53"/>
      <c r="M74" s="54">
        <v>0</v>
      </c>
      <c r="N74" s="55" t="e">
        <f>M74*#REF!</f>
        <v>#REF!</v>
      </c>
      <c r="O74" s="67">
        <v>5</v>
      </c>
      <c r="P74" s="68">
        <f>O74*D74</f>
        <v>6</v>
      </c>
      <c r="Q74" s="58">
        <v>5</v>
      </c>
      <c r="R74" s="59">
        <f t="shared" si="22"/>
        <v>6</v>
      </c>
      <c r="V74" s="7"/>
      <c r="Y74" s="60"/>
    </row>
    <row r="75" spans="1:25" ht="24">
      <c r="A75" s="45">
        <f t="shared" si="20"/>
        <v>67</v>
      </c>
      <c r="B75" s="46" t="s">
        <v>93</v>
      </c>
      <c r="C75" s="47" t="s">
        <v>22</v>
      </c>
      <c r="D75" s="48">
        <v>0.09</v>
      </c>
      <c r="E75" s="49">
        <v>1500</v>
      </c>
      <c r="F75" s="50">
        <f t="shared" si="16"/>
        <v>135</v>
      </c>
      <c r="G75" s="80">
        <v>0</v>
      </c>
      <c r="H75" s="52">
        <f t="shared" si="21"/>
        <v>0</v>
      </c>
      <c r="I75" s="51">
        <f>H75*E75</f>
        <v>0</v>
      </c>
      <c r="J75" s="52" t="e">
        <f>I75*#REF!</f>
        <v>#REF!</v>
      </c>
      <c r="K75" s="53"/>
      <c r="L75" s="53"/>
      <c r="M75" s="54">
        <v>0</v>
      </c>
      <c r="N75" s="55" t="e">
        <f>M75*#REF!</f>
        <v>#REF!</v>
      </c>
      <c r="O75" s="56">
        <v>0</v>
      </c>
      <c r="P75" s="57" t="e">
        <f>O75*#REF!</f>
        <v>#REF!</v>
      </c>
      <c r="Q75" s="58">
        <v>1500</v>
      </c>
      <c r="R75" s="59">
        <f t="shared" si="22"/>
        <v>135</v>
      </c>
      <c r="V75" s="7"/>
      <c r="Y75" s="60"/>
    </row>
    <row r="76" spans="1:25" ht="24">
      <c r="A76" s="45">
        <f t="shared" si="20"/>
        <v>68</v>
      </c>
      <c r="B76" s="46" t="s">
        <v>94</v>
      </c>
      <c r="C76" s="47" t="s">
        <v>22</v>
      </c>
      <c r="D76" s="48">
        <v>0.09</v>
      </c>
      <c r="E76" s="89">
        <v>600</v>
      </c>
      <c r="F76" s="50">
        <f t="shared" si="16"/>
        <v>54</v>
      </c>
      <c r="G76" s="84">
        <v>0</v>
      </c>
      <c r="H76" s="52">
        <f t="shared" si="21"/>
        <v>0</v>
      </c>
      <c r="I76" s="51">
        <f>H76*E76</f>
        <v>0</v>
      </c>
      <c r="J76" s="52" t="e">
        <f>I76*#REF!</f>
        <v>#REF!</v>
      </c>
      <c r="K76" s="53"/>
      <c r="L76" s="53"/>
      <c r="M76" s="54">
        <v>0</v>
      </c>
      <c r="N76" s="55" t="e">
        <f>M76*#REF!</f>
        <v>#REF!</v>
      </c>
      <c r="O76" s="67">
        <v>45</v>
      </c>
      <c r="P76" s="68">
        <f>O76*D76</f>
        <v>4.05</v>
      </c>
      <c r="Q76" s="58">
        <v>645</v>
      </c>
      <c r="R76" s="59">
        <f t="shared" si="22"/>
        <v>58.05</v>
      </c>
      <c r="V76" s="7"/>
      <c r="Y76" s="60"/>
    </row>
    <row r="77" spans="1:25" ht="24">
      <c r="A77" s="45">
        <f t="shared" si="20"/>
        <v>69</v>
      </c>
      <c r="B77" s="46" t="s">
        <v>95</v>
      </c>
      <c r="C77" s="47" t="s">
        <v>22</v>
      </c>
      <c r="D77" s="48">
        <v>0.36</v>
      </c>
      <c r="E77" s="49">
        <v>150</v>
      </c>
      <c r="F77" s="50">
        <f t="shared" si="16"/>
        <v>54</v>
      </c>
      <c r="G77" s="85">
        <v>0</v>
      </c>
      <c r="H77" s="52">
        <f t="shared" si="21"/>
        <v>0</v>
      </c>
      <c r="I77" s="80">
        <v>0</v>
      </c>
      <c r="J77" s="52" t="e">
        <f>I77*#REF!</f>
        <v>#REF!</v>
      </c>
      <c r="K77" s="53"/>
      <c r="L77" s="53"/>
      <c r="M77" s="54">
        <v>0</v>
      </c>
      <c r="N77" s="55" t="e">
        <f>M77*#REF!</f>
        <v>#REF!</v>
      </c>
      <c r="O77" s="56">
        <v>0</v>
      </c>
      <c r="P77" s="57" t="e">
        <f>O77*#REF!</f>
        <v>#REF!</v>
      </c>
      <c r="Q77" s="58">
        <v>150</v>
      </c>
      <c r="R77" s="59">
        <f t="shared" si="22"/>
        <v>54</v>
      </c>
      <c r="V77" s="7"/>
      <c r="Y77" s="60"/>
    </row>
    <row r="78" spans="1:25" ht="24">
      <c r="A78" s="45">
        <f t="shared" si="20"/>
        <v>70</v>
      </c>
      <c r="B78" s="46" t="s">
        <v>96</v>
      </c>
      <c r="C78" s="47" t="s">
        <v>22</v>
      </c>
      <c r="D78" s="48">
        <v>1.1599999999999999</v>
      </c>
      <c r="E78" s="49">
        <v>800</v>
      </c>
      <c r="F78" s="50">
        <f t="shared" si="16"/>
        <v>927.99999999999989</v>
      </c>
      <c r="G78" s="85">
        <v>0</v>
      </c>
      <c r="H78" s="52">
        <f t="shared" si="21"/>
        <v>0</v>
      </c>
      <c r="I78" s="80">
        <v>0</v>
      </c>
      <c r="J78" s="52" t="e">
        <f>I78*#REF!</f>
        <v>#REF!</v>
      </c>
      <c r="K78" s="53"/>
      <c r="L78" s="53"/>
      <c r="M78" s="54">
        <v>0</v>
      </c>
      <c r="N78" s="55" t="e">
        <f>M78*#REF!</f>
        <v>#REF!</v>
      </c>
      <c r="O78" s="56">
        <v>0</v>
      </c>
      <c r="P78" s="57" t="e">
        <f>O78*#REF!</f>
        <v>#REF!</v>
      </c>
      <c r="Q78" s="58">
        <v>800</v>
      </c>
      <c r="R78" s="59">
        <f t="shared" si="22"/>
        <v>927.99999999999989</v>
      </c>
      <c r="V78" s="7"/>
      <c r="Y78" s="60"/>
    </row>
    <row r="79" spans="1:25" ht="24">
      <c r="A79" s="45">
        <f t="shared" si="20"/>
        <v>71</v>
      </c>
      <c r="B79" s="46" t="s">
        <v>97</v>
      </c>
      <c r="C79" s="47" t="s">
        <v>98</v>
      </c>
      <c r="D79" s="48">
        <v>0.37</v>
      </c>
      <c r="E79" s="86">
        <v>20</v>
      </c>
      <c r="F79" s="70">
        <f t="shared" si="16"/>
        <v>7.4</v>
      </c>
      <c r="G79" s="80">
        <v>0</v>
      </c>
      <c r="H79" s="52">
        <f t="shared" si="21"/>
        <v>0</v>
      </c>
      <c r="I79" s="80">
        <v>0</v>
      </c>
      <c r="J79" s="52" t="e">
        <f>I79*#REF!</f>
        <v>#REF!</v>
      </c>
      <c r="K79" s="53"/>
      <c r="L79" s="53"/>
      <c r="M79" s="54">
        <v>0</v>
      </c>
      <c r="N79" s="55" t="e">
        <f>M79*#REF!</f>
        <v>#REF!</v>
      </c>
      <c r="O79" s="56">
        <v>0</v>
      </c>
      <c r="P79" s="57" t="e">
        <f>O79*#REF!</f>
        <v>#REF!</v>
      </c>
      <c r="Q79" s="58">
        <v>20</v>
      </c>
      <c r="R79" s="59">
        <f t="shared" si="22"/>
        <v>7.4</v>
      </c>
      <c r="V79" s="7"/>
      <c r="Y79" s="60"/>
    </row>
    <row r="80" spans="1:25" ht="48">
      <c r="A80" s="45">
        <f t="shared" si="20"/>
        <v>72</v>
      </c>
      <c r="B80" s="46" t="s">
        <v>99</v>
      </c>
      <c r="C80" s="47" t="s">
        <v>22</v>
      </c>
      <c r="D80" s="48">
        <v>0.85</v>
      </c>
      <c r="E80" s="89">
        <v>3600</v>
      </c>
      <c r="F80" s="50">
        <f t="shared" si="16"/>
        <v>3060</v>
      </c>
      <c r="G80" s="80">
        <v>0</v>
      </c>
      <c r="H80" s="52">
        <f t="shared" si="21"/>
        <v>0</v>
      </c>
      <c r="I80" s="80">
        <v>0</v>
      </c>
      <c r="J80" s="52" t="e">
        <f>I80*#REF!</f>
        <v>#REF!</v>
      </c>
      <c r="K80" s="53"/>
      <c r="L80" s="53"/>
      <c r="M80" s="62">
        <v>45</v>
      </c>
      <c r="N80" s="63">
        <f>M80*D80</f>
        <v>38.25</v>
      </c>
      <c r="O80" s="67">
        <v>60</v>
      </c>
      <c r="P80" s="68">
        <f>O80*D80</f>
        <v>51</v>
      </c>
      <c r="Q80" s="58">
        <f>O80+M80+E80</f>
        <v>3705</v>
      </c>
      <c r="R80" s="59">
        <f t="shared" si="22"/>
        <v>3149.25</v>
      </c>
      <c r="V80" s="7"/>
      <c r="Y80" s="60"/>
    </row>
    <row r="81" spans="1:27">
      <c r="A81" s="45">
        <f t="shared" si="20"/>
        <v>73</v>
      </c>
      <c r="B81" s="90" t="s">
        <v>100</v>
      </c>
      <c r="C81" s="47" t="s">
        <v>22</v>
      </c>
      <c r="D81" s="66">
        <v>0.32</v>
      </c>
      <c r="E81" s="87">
        <v>15</v>
      </c>
      <c r="F81" s="50">
        <f t="shared" si="16"/>
        <v>4.8</v>
      </c>
      <c r="G81" s="80">
        <v>0</v>
      </c>
      <c r="H81" s="52">
        <f t="shared" si="21"/>
        <v>0</v>
      </c>
      <c r="I81" s="84">
        <v>0</v>
      </c>
      <c r="J81" s="52" t="e">
        <f>I81*#REF!</f>
        <v>#REF!</v>
      </c>
      <c r="K81" s="53"/>
      <c r="L81" s="53"/>
      <c r="M81" s="54">
        <v>0</v>
      </c>
      <c r="N81" s="55" t="e">
        <f>M81*#REF!</f>
        <v>#REF!</v>
      </c>
      <c r="O81" s="56">
        <v>0</v>
      </c>
      <c r="P81" s="57" t="e">
        <f>O81*#REF!</f>
        <v>#REF!</v>
      </c>
      <c r="Q81" s="58">
        <v>15</v>
      </c>
      <c r="R81" s="59">
        <f t="shared" si="22"/>
        <v>4.8</v>
      </c>
      <c r="V81" s="7"/>
      <c r="Y81" s="60"/>
    </row>
    <row r="82" spans="1:27">
      <c r="A82" s="45">
        <f t="shared" si="20"/>
        <v>74</v>
      </c>
      <c r="B82" s="46" t="s">
        <v>101</v>
      </c>
      <c r="C82" s="47" t="s">
        <v>22</v>
      </c>
      <c r="D82" s="66">
        <v>1.25</v>
      </c>
      <c r="E82" s="69">
        <v>0</v>
      </c>
      <c r="F82" s="70">
        <f t="shared" si="16"/>
        <v>0</v>
      </c>
      <c r="G82" s="91">
        <v>5</v>
      </c>
      <c r="H82" s="73">
        <f t="shared" si="21"/>
        <v>6.25</v>
      </c>
      <c r="I82" s="92">
        <v>5</v>
      </c>
      <c r="J82" s="73">
        <f>I82*D82</f>
        <v>6.25</v>
      </c>
      <c r="K82" s="74"/>
      <c r="L82" s="74"/>
      <c r="M82" s="54">
        <v>0</v>
      </c>
      <c r="N82" s="55" t="e">
        <f>M82*#REF!</f>
        <v>#REF!</v>
      </c>
      <c r="O82" s="56">
        <v>0</v>
      </c>
      <c r="P82" s="57" t="e">
        <f>O82*#REF!</f>
        <v>#REF!</v>
      </c>
      <c r="Q82" s="58">
        <v>10</v>
      </c>
      <c r="R82" s="59">
        <f t="shared" si="22"/>
        <v>12.5</v>
      </c>
      <c r="V82" s="7"/>
      <c r="Y82" s="60"/>
    </row>
    <row r="83" spans="1:27" ht="24">
      <c r="A83" s="45">
        <f t="shared" si="20"/>
        <v>75</v>
      </c>
      <c r="B83" s="46" t="s">
        <v>102</v>
      </c>
      <c r="C83" s="47" t="s">
        <v>22</v>
      </c>
      <c r="D83" s="48">
        <v>0.39</v>
      </c>
      <c r="E83" s="86">
        <v>0</v>
      </c>
      <c r="F83" s="70">
        <f t="shared" si="16"/>
        <v>0</v>
      </c>
      <c r="G83" s="82">
        <v>20</v>
      </c>
      <c r="H83" s="73">
        <f t="shared" si="21"/>
        <v>7.8000000000000007</v>
      </c>
      <c r="I83" s="92">
        <v>20</v>
      </c>
      <c r="J83" s="73">
        <f>I83*D83</f>
        <v>7.8000000000000007</v>
      </c>
      <c r="K83" s="74"/>
      <c r="L83" s="74"/>
      <c r="M83" s="54">
        <v>0</v>
      </c>
      <c r="N83" s="55" t="e">
        <f>M83*#REF!</f>
        <v>#REF!</v>
      </c>
      <c r="O83" s="56">
        <v>0</v>
      </c>
      <c r="P83" s="57" t="e">
        <f>O83*#REF!</f>
        <v>#REF!</v>
      </c>
      <c r="Q83" s="58">
        <v>40</v>
      </c>
      <c r="R83" s="59">
        <f t="shared" si="22"/>
        <v>15.600000000000001</v>
      </c>
      <c r="V83" s="7"/>
      <c r="Y83" s="60"/>
    </row>
    <row r="84" spans="1:27" ht="24">
      <c r="A84" s="45">
        <f t="shared" si="20"/>
        <v>76</v>
      </c>
      <c r="B84" s="46" t="s">
        <v>103</v>
      </c>
      <c r="C84" s="47" t="s">
        <v>22</v>
      </c>
      <c r="D84" s="66">
        <v>4.29</v>
      </c>
      <c r="E84" s="86">
        <v>0</v>
      </c>
      <c r="F84" s="70">
        <f t="shared" si="16"/>
        <v>0</v>
      </c>
      <c r="G84" s="82">
        <v>5</v>
      </c>
      <c r="H84" s="73">
        <f t="shared" si="21"/>
        <v>21.45</v>
      </c>
      <c r="I84" s="82">
        <v>5</v>
      </c>
      <c r="J84" s="73">
        <f>I84*D84</f>
        <v>21.45</v>
      </c>
      <c r="K84" s="74"/>
      <c r="L84" s="74"/>
      <c r="M84" s="54">
        <v>0</v>
      </c>
      <c r="N84" s="55" t="e">
        <f>M84*#REF!</f>
        <v>#REF!</v>
      </c>
      <c r="O84" s="56">
        <v>0</v>
      </c>
      <c r="P84" s="57" t="e">
        <f>O84*#REF!</f>
        <v>#REF!</v>
      </c>
      <c r="Q84" s="58">
        <v>10</v>
      </c>
      <c r="R84" s="59">
        <f t="shared" si="22"/>
        <v>42.9</v>
      </c>
      <c r="V84" s="7"/>
      <c r="Y84" s="60"/>
    </row>
    <row r="85" spans="1:27">
      <c r="A85" s="75">
        <f t="shared" si="20"/>
        <v>77</v>
      </c>
      <c r="B85" s="46" t="s">
        <v>104</v>
      </c>
      <c r="C85" s="93" t="s">
        <v>105</v>
      </c>
      <c r="D85" s="66">
        <v>4.8</v>
      </c>
      <c r="E85" s="49">
        <v>4</v>
      </c>
      <c r="F85" s="50">
        <f t="shared" si="16"/>
        <v>19.2</v>
      </c>
      <c r="G85" s="80">
        <v>0</v>
      </c>
      <c r="H85" s="52">
        <f t="shared" si="21"/>
        <v>0</v>
      </c>
      <c r="I85" s="80">
        <v>0</v>
      </c>
      <c r="J85" s="52" t="e">
        <f>I85*#REF!</f>
        <v>#REF!</v>
      </c>
      <c r="K85" s="53"/>
      <c r="L85" s="53"/>
      <c r="M85" s="54">
        <v>0</v>
      </c>
      <c r="N85" s="55" t="e">
        <f>M85*#REF!</f>
        <v>#REF!</v>
      </c>
      <c r="O85" s="56">
        <v>0</v>
      </c>
      <c r="P85" s="57" t="e">
        <f>O85*#REF!</f>
        <v>#REF!</v>
      </c>
      <c r="Q85" s="58">
        <v>4</v>
      </c>
      <c r="R85" s="59">
        <f t="shared" si="22"/>
        <v>19.2</v>
      </c>
      <c r="V85" s="7"/>
      <c r="Y85" s="60"/>
    </row>
    <row r="86" spans="1:27" ht="24">
      <c r="A86" s="45">
        <f t="shared" si="20"/>
        <v>78</v>
      </c>
      <c r="B86" s="46" t="s">
        <v>106</v>
      </c>
      <c r="C86" s="47" t="s">
        <v>22</v>
      </c>
      <c r="D86" s="48">
        <v>0.38</v>
      </c>
      <c r="E86" s="86">
        <v>0</v>
      </c>
      <c r="F86" s="70">
        <f t="shared" si="16"/>
        <v>0</v>
      </c>
      <c r="G86" s="94">
        <v>50</v>
      </c>
      <c r="H86" s="73">
        <f t="shared" si="21"/>
        <v>19</v>
      </c>
      <c r="I86" s="94">
        <v>50</v>
      </c>
      <c r="J86" s="73">
        <f>I86*D86</f>
        <v>19</v>
      </c>
      <c r="K86" s="74"/>
      <c r="L86" s="74"/>
      <c r="M86" s="54">
        <v>0</v>
      </c>
      <c r="N86" s="55" t="e">
        <f>M86*#REF!</f>
        <v>#REF!</v>
      </c>
      <c r="O86" s="67">
        <v>15</v>
      </c>
      <c r="P86" s="68">
        <f>O86*D86</f>
        <v>5.7</v>
      </c>
      <c r="Q86" s="58">
        <v>115</v>
      </c>
      <c r="R86" s="59">
        <f t="shared" si="22"/>
        <v>43.7</v>
      </c>
      <c r="V86" s="7"/>
      <c r="Y86" s="60"/>
    </row>
    <row r="87" spans="1:27" ht="24">
      <c r="A87" s="45">
        <f t="shared" si="20"/>
        <v>79</v>
      </c>
      <c r="B87" s="46" t="s">
        <v>107</v>
      </c>
      <c r="C87" s="47" t="s">
        <v>22</v>
      </c>
      <c r="D87" s="48">
        <v>0.42</v>
      </c>
      <c r="E87" s="86">
        <v>0</v>
      </c>
      <c r="F87" s="70">
        <f t="shared" si="16"/>
        <v>0</v>
      </c>
      <c r="G87" s="92">
        <v>20</v>
      </c>
      <c r="H87" s="73">
        <f t="shared" si="21"/>
        <v>8.4</v>
      </c>
      <c r="I87" s="92">
        <v>20</v>
      </c>
      <c r="J87" s="73">
        <f>I87*D87</f>
        <v>8.4</v>
      </c>
      <c r="K87" s="74"/>
      <c r="L87" s="74"/>
      <c r="M87" s="54">
        <v>0</v>
      </c>
      <c r="N87" s="55" t="e">
        <f>M87*#REF!</f>
        <v>#REF!</v>
      </c>
      <c r="O87" s="67">
        <v>15</v>
      </c>
      <c r="P87" s="68">
        <f>O87*D87</f>
        <v>6.3</v>
      </c>
      <c r="Q87" s="58">
        <v>55</v>
      </c>
      <c r="R87" s="59">
        <f t="shared" si="22"/>
        <v>23.099999999999998</v>
      </c>
      <c r="V87" s="7"/>
      <c r="Y87" s="60"/>
    </row>
    <row r="88" spans="1:27" ht="24">
      <c r="A88" s="45">
        <f t="shared" si="20"/>
        <v>80</v>
      </c>
      <c r="B88" s="46" t="s">
        <v>108</v>
      </c>
      <c r="C88" s="47" t="s">
        <v>22</v>
      </c>
      <c r="D88" s="48">
        <v>0.35</v>
      </c>
      <c r="E88" s="88">
        <v>100</v>
      </c>
      <c r="F88" s="70">
        <f t="shared" si="16"/>
        <v>35</v>
      </c>
      <c r="G88" s="85">
        <v>0</v>
      </c>
      <c r="H88" s="52">
        <f t="shared" si="21"/>
        <v>0</v>
      </c>
      <c r="I88" s="85">
        <v>0</v>
      </c>
      <c r="J88" s="73" t="e">
        <f>I88*#REF!</f>
        <v>#REF!</v>
      </c>
      <c r="K88" s="74"/>
      <c r="L88" s="74"/>
      <c r="M88" s="54">
        <v>0</v>
      </c>
      <c r="N88" s="55" t="e">
        <f>M88*#REF!</f>
        <v>#REF!</v>
      </c>
      <c r="O88" s="56">
        <v>0</v>
      </c>
      <c r="P88" s="57" t="e">
        <f>O88*#REF!</f>
        <v>#REF!</v>
      </c>
      <c r="Q88" s="58">
        <v>100</v>
      </c>
      <c r="R88" s="59">
        <f>Q88*D88</f>
        <v>35</v>
      </c>
      <c r="V88" s="7"/>
      <c r="Y88" s="60"/>
    </row>
    <row r="89" spans="1:27" ht="24">
      <c r="A89" s="45">
        <f t="shared" si="20"/>
        <v>81</v>
      </c>
      <c r="B89" s="46" t="s">
        <v>109</v>
      </c>
      <c r="C89" s="47" t="s">
        <v>22</v>
      </c>
      <c r="D89" s="48">
        <v>1</v>
      </c>
      <c r="E89" s="89">
        <v>30</v>
      </c>
      <c r="F89" s="50">
        <f t="shared" si="16"/>
        <v>30</v>
      </c>
      <c r="G89" s="80">
        <v>0</v>
      </c>
      <c r="H89" s="52">
        <f t="shared" si="21"/>
        <v>0</v>
      </c>
      <c r="I89" s="80">
        <v>0</v>
      </c>
      <c r="J89" s="73" t="e">
        <f>I89*#REF!</f>
        <v>#REF!</v>
      </c>
      <c r="K89" s="74"/>
      <c r="L89" s="74"/>
      <c r="M89" s="54">
        <v>0</v>
      </c>
      <c r="N89" s="55" t="e">
        <f>M89*#REF!</f>
        <v>#REF!</v>
      </c>
      <c r="O89" s="67">
        <v>2</v>
      </c>
      <c r="P89" s="68">
        <f>O89*D89</f>
        <v>2</v>
      </c>
      <c r="Q89" s="58">
        <v>32</v>
      </c>
      <c r="R89" s="59">
        <f>Q89*D89</f>
        <v>32</v>
      </c>
      <c r="V89" s="7"/>
      <c r="Y89" s="60"/>
    </row>
    <row r="90" spans="1:27" ht="24">
      <c r="A90" s="45">
        <v>82</v>
      </c>
      <c r="B90" s="76" t="s">
        <v>110</v>
      </c>
      <c r="C90" s="47" t="s">
        <v>60</v>
      </c>
      <c r="D90" s="48">
        <v>1</v>
      </c>
      <c r="E90" s="89">
        <v>30</v>
      </c>
      <c r="F90" s="50">
        <f t="shared" si="16"/>
        <v>30</v>
      </c>
      <c r="G90" s="91"/>
      <c r="H90" s="73"/>
      <c r="I90" s="82"/>
      <c r="J90" s="73"/>
      <c r="K90" s="74"/>
      <c r="L90" s="74"/>
      <c r="M90" s="62">
        <v>3</v>
      </c>
      <c r="N90" s="63">
        <f>M90*D90</f>
        <v>3</v>
      </c>
      <c r="O90" s="67"/>
      <c r="P90" s="68"/>
      <c r="Q90" s="58">
        <v>33</v>
      </c>
      <c r="R90" s="95">
        <f>Q90*D90</f>
        <v>33</v>
      </c>
      <c r="V90" s="7"/>
      <c r="Y90" s="60"/>
    </row>
    <row r="91" spans="1:27" ht="40.5" customHeight="1">
      <c r="A91" s="45"/>
      <c r="B91" s="96" t="s">
        <v>111</v>
      </c>
      <c r="C91" s="47"/>
      <c r="D91" s="97"/>
      <c r="E91" s="15"/>
      <c r="F91" s="98">
        <f>SUM(F9:F90)</f>
        <v>12092.9</v>
      </c>
      <c r="G91" s="99"/>
      <c r="H91" s="100">
        <f>H87+H86+H84+H83+H82+H71+H65+H58+H56+H45+H32+H30+H29</f>
        <v>286.29999999999995</v>
      </c>
      <c r="I91" s="101"/>
      <c r="J91" s="100">
        <f>J87+J86+J84+J83+J82+J71+J65+J58+J56+J45+J32+J30+J29</f>
        <v>286.29999999999995</v>
      </c>
      <c r="K91" s="102"/>
      <c r="L91" s="102">
        <f>L69+L68+L31+L27+L22+L19</f>
        <v>186.39999999999998</v>
      </c>
      <c r="M91" s="103"/>
      <c r="N91" s="104">
        <f>N90+N80+N69+N67+N66+N64+N63+N62+N61+N60+N59+N55+N54+N53+N52+N51+N48+N47+N46+N45+N44+N41+N40+N39+N38+N37+N36+N34+N30+N29+N28+N25+N23+N22+N19+N13+N12+N10</f>
        <v>480.09000000000003</v>
      </c>
      <c r="O91" s="105"/>
      <c r="P91" s="105">
        <f>P89+P87+P86+P80+P76+P74+P73+P71+P67+P66+P64+P63+P62+P59+P58+P56+P55+P54+P52+P45+P44+P41+P39+P36+P29+P25+P19</f>
        <v>239.09000000000003</v>
      </c>
      <c r="Q91" s="106">
        <f>Q90+Q89+Q88+Q87+Q86+Q85+Q84+Q83+Q82+Q81+Q80+Q79+Q78+Q77+Q76+Q75+Q74+Q73+Q72+Q71+Q70+Q69+Q68+Q67+Q66+Q65+Q64+Q63+Q62+Q61+Q60+Q59+Q58+Q57+Q56+Q55+Q54+Q53+Q52+Q51+Q50+Q49+Q48+Q47+Q46+Q45+Q44+Q43+Q42+Q41+Q40+Q39+Q38+Q37+Q36+Q35+Q34+Q33+Q32+Q31+Q30+Q29+Q28+Q27+Q26+Q25+Q24+Q23+Q22+Q21+Q20+Q19+Q18+Q17+Q16+Q15+Q14+Q13+Q12+Q11+Q10+Q9</f>
        <v>16290</v>
      </c>
      <c r="R91" s="107">
        <f>R90+R89+R88+R87+R86+R85+R84+R83+R82+R81+R80+R79+R78+R77+R76+R75+R74+R73+R72+R71+R70+R69+R68+R67+R66+R65+R64+R63+R62+R61+R60+R59+R58+R57+R56+R55+R54+R53+R52+R51+R50+R49+R48+R47+R46+R45+R44+R43+R42+R41+R40+R39+R38+R37+R36+R35+R34+R33+R32+R31+R30+R29+R28+R27+R26+R25+R24+R23+R22+R21+R20+R19+R18+R17+R16+R15+R14+R13+R12+R11+R10+R9</f>
        <v>13571.079999999998</v>
      </c>
      <c r="V91" s="7"/>
      <c r="Y91" s="60"/>
    </row>
    <row r="92" spans="1:27">
      <c r="A92" s="45"/>
      <c r="B92" s="108" t="s">
        <v>112</v>
      </c>
      <c r="C92" s="109"/>
      <c r="D92" s="110"/>
      <c r="E92" s="111"/>
      <c r="F92" s="112"/>
      <c r="G92" s="113"/>
      <c r="H92" s="112"/>
      <c r="I92" s="114"/>
      <c r="J92" s="112"/>
      <c r="K92" s="112"/>
      <c r="L92" s="112"/>
      <c r="M92" s="108"/>
      <c r="O92" s="108"/>
      <c r="P92" s="112"/>
      <c r="Q92" s="108"/>
      <c r="R92" s="107">
        <f>R91</f>
        <v>13571.079999999998</v>
      </c>
      <c r="V92" s="7"/>
      <c r="Z92" s="5"/>
      <c r="AA92" s="5"/>
    </row>
    <row r="93" spans="1:27">
      <c r="A93" s="115"/>
      <c r="B93" s="108" t="s">
        <v>113</v>
      </c>
      <c r="C93" s="109"/>
      <c r="D93" s="110"/>
      <c r="E93" s="111"/>
      <c r="F93" s="112"/>
      <c r="G93" s="367" t="s">
        <v>114</v>
      </c>
      <c r="H93" s="368"/>
      <c r="I93" s="116"/>
      <c r="J93" s="112"/>
      <c r="K93" s="112"/>
      <c r="L93" s="112"/>
      <c r="M93" s="108"/>
      <c r="N93" s="112"/>
      <c r="O93" s="108"/>
      <c r="P93" s="112"/>
      <c r="Q93" s="108"/>
      <c r="R93" s="107">
        <f>R92*24/100</f>
        <v>3257.0591999999992</v>
      </c>
    </row>
    <row r="94" spans="1:27" ht="31.5" customHeight="1">
      <c r="A94" s="115"/>
      <c r="B94" s="113" t="s">
        <v>115</v>
      </c>
      <c r="C94" s="117"/>
      <c r="D94" s="110"/>
      <c r="E94" s="108"/>
      <c r="F94" s="112"/>
      <c r="G94" s="118"/>
      <c r="H94" s="112"/>
      <c r="I94" s="119"/>
      <c r="J94" s="112"/>
      <c r="K94" s="112"/>
      <c r="L94" s="112"/>
      <c r="M94" s="113"/>
      <c r="N94" s="112"/>
      <c r="O94" s="113"/>
      <c r="P94" s="112"/>
      <c r="Q94" s="113"/>
      <c r="R94" s="107">
        <f>SUM(R92:R93)</f>
        <v>16828.139199999998</v>
      </c>
      <c r="V94" s="120"/>
      <c r="W94" s="120"/>
    </row>
    <row r="95" spans="1:27" ht="140.25" customHeight="1">
      <c r="A95" s="115"/>
      <c r="B95" s="369"/>
      <c r="C95" s="370"/>
      <c r="D95" s="370"/>
      <c r="E95" s="370"/>
      <c r="F95" s="370"/>
      <c r="G95" s="370"/>
      <c r="H95" s="370"/>
      <c r="I95" s="370"/>
      <c r="J95" s="370"/>
      <c r="K95" s="370"/>
      <c r="L95" s="370"/>
      <c r="M95" s="370"/>
      <c r="N95" s="370"/>
      <c r="O95" s="370"/>
      <c r="P95" s="370"/>
      <c r="Q95" s="370"/>
      <c r="R95" s="371"/>
      <c r="S95" s="13"/>
      <c r="T95" s="13"/>
      <c r="U95" s="13"/>
    </row>
    <row r="96" spans="1:27" ht="30" customHeight="1">
      <c r="A96" s="322" t="s">
        <v>1</v>
      </c>
      <c r="B96" s="372" t="s">
        <v>2</v>
      </c>
      <c r="C96" s="328" t="s">
        <v>116</v>
      </c>
      <c r="D96" s="375" t="s">
        <v>4</v>
      </c>
      <c r="E96" s="369" t="s">
        <v>117</v>
      </c>
      <c r="F96" s="370"/>
      <c r="G96" s="370"/>
      <c r="H96" s="370"/>
      <c r="I96" s="370"/>
      <c r="J96" s="370"/>
      <c r="K96" s="370"/>
      <c r="L96" s="370"/>
      <c r="M96" s="370"/>
      <c r="N96" s="370"/>
      <c r="O96" s="370"/>
      <c r="P96" s="371"/>
      <c r="Q96" s="378" t="s">
        <v>6</v>
      </c>
      <c r="R96" s="381" t="s">
        <v>7</v>
      </c>
    </row>
    <row r="97" spans="1:1024" ht="24.6" customHeight="1">
      <c r="A97" s="323"/>
      <c r="B97" s="373"/>
      <c r="C97" s="329"/>
      <c r="D97" s="376"/>
      <c r="E97" s="384" t="s">
        <v>8</v>
      </c>
      <c r="F97" s="385"/>
      <c r="G97" s="388" t="s">
        <v>9</v>
      </c>
      <c r="H97" s="389"/>
      <c r="I97" s="389"/>
      <c r="J97" s="389"/>
      <c r="K97" s="389"/>
      <c r="L97" s="389"/>
      <c r="M97" s="389"/>
      <c r="N97" s="389"/>
      <c r="O97" s="389"/>
      <c r="P97" s="390"/>
      <c r="Q97" s="379"/>
      <c r="R97" s="382"/>
    </row>
    <row r="98" spans="1:1024" ht="13.9" customHeight="1">
      <c r="A98" s="323"/>
      <c r="B98" s="373"/>
      <c r="C98" s="329"/>
      <c r="D98" s="376"/>
      <c r="E98" s="386"/>
      <c r="F98" s="387"/>
      <c r="G98" s="391" t="s">
        <v>10</v>
      </c>
      <c r="H98" s="392"/>
      <c r="I98" s="392"/>
      <c r="J98" s="393"/>
      <c r="K98" s="121" t="s">
        <v>11</v>
      </c>
      <c r="L98" s="122" t="s">
        <v>12</v>
      </c>
      <c r="M98" s="394" t="s">
        <v>13</v>
      </c>
      <c r="N98" s="395"/>
      <c r="O98" s="394" t="s">
        <v>14</v>
      </c>
      <c r="P98" s="395"/>
      <c r="Q98" s="379"/>
      <c r="R98" s="382"/>
    </row>
    <row r="99" spans="1:1024" ht="24.6" customHeight="1">
      <c r="A99" s="323"/>
      <c r="B99" s="373"/>
      <c r="C99" s="329"/>
      <c r="D99" s="376"/>
      <c r="E99" s="396" t="s">
        <v>118</v>
      </c>
      <c r="F99" s="397"/>
      <c r="G99" s="398" t="s">
        <v>119</v>
      </c>
      <c r="H99" s="399"/>
      <c r="I99" s="398" t="s">
        <v>120</v>
      </c>
      <c r="J99" s="399"/>
      <c r="K99" s="396" t="s">
        <v>121</v>
      </c>
      <c r="L99" s="397"/>
      <c r="M99" s="396" t="s">
        <v>122</v>
      </c>
      <c r="N99" s="397"/>
      <c r="O99" s="396" t="s">
        <v>123</v>
      </c>
      <c r="P99" s="397"/>
      <c r="Q99" s="379"/>
      <c r="R99" s="382"/>
    </row>
    <row r="100" spans="1:1024" ht="15.75" customHeight="1">
      <c r="A100" s="324"/>
      <c r="B100" s="374"/>
      <c r="C100" s="330"/>
      <c r="D100" s="377"/>
      <c r="E100" s="123" t="s">
        <v>18</v>
      </c>
      <c r="F100" s="124" t="s">
        <v>19</v>
      </c>
      <c r="G100" s="125" t="s">
        <v>18</v>
      </c>
      <c r="H100" s="126" t="s">
        <v>19</v>
      </c>
      <c r="I100" s="127" t="s">
        <v>18</v>
      </c>
      <c r="J100" s="126" t="s">
        <v>19</v>
      </c>
      <c r="K100" s="126" t="s">
        <v>18</v>
      </c>
      <c r="L100" s="126" t="s">
        <v>19</v>
      </c>
      <c r="M100" s="123" t="s">
        <v>18</v>
      </c>
      <c r="N100" s="124" t="s">
        <v>19</v>
      </c>
      <c r="O100" s="123" t="s">
        <v>18</v>
      </c>
      <c r="P100" s="124" t="s">
        <v>19</v>
      </c>
      <c r="Q100" s="380"/>
      <c r="R100" s="383"/>
    </row>
    <row r="101" spans="1:1024" s="44" customFormat="1" ht="21.6" customHeight="1">
      <c r="A101" s="128"/>
      <c r="B101" s="26" t="s">
        <v>124</v>
      </c>
      <c r="C101" s="27"/>
      <c r="D101" s="28"/>
      <c r="E101" s="129"/>
      <c r="F101" s="130"/>
      <c r="G101" s="131"/>
      <c r="H101" s="132"/>
      <c r="I101" s="133"/>
      <c r="J101" s="132"/>
      <c r="K101" s="132"/>
      <c r="L101" s="132"/>
      <c r="M101" s="134"/>
      <c r="N101" s="39"/>
      <c r="O101" s="135"/>
      <c r="P101" s="130"/>
      <c r="Q101" s="136"/>
      <c r="R101" s="137"/>
      <c r="S101" s="138"/>
      <c r="T101" s="138"/>
      <c r="U101" s="138"/>
      <c r="V101" s="139"/>
      <c r="W101" s="140"/>
      <c r="X101" s="139"/>
      <c r="Y101" s="139"/>
      <c r="AME101"/>
      <c r="AMF101"/>
      <c r="AMG101"/>
      <c r="AMH101"/>
      <c r="AMI101"/>
      <c r="AMJ101"/>
    </row>
    <row r="102" spans="1:1024" ht="24.75">
      <c r="A102" s="45">
        <v>1</v>
      </c>
      <c r="B102" s="141" t="s">
        <v>125</v>
      </c>
      <c r="C102" s="142" t="s">
        <v>81</v>
      </c>
      <c r="D102" s="143">
        <v>3.88</v>
      </c>
      <c r="E102" s="144">
        <v>2800</v>
      </c>
      <c r="F102" s="145">
        <f>D102*E102</f>
        <v>10864</v>
      </c>
      <c r="G102" s="146">
        <v>0</v>
      </c>
      <c r="H102" s="147">
        <v>0</v>
      </c>
      <c r="I102" s="148">
        <v>0</v>
      </c>
      <c r="J102" s="147">
        <v>0</v>
      </c>
      <c r="K102" s="147">
        <v>50</v>
      </c>
      <c r="L102" s="147">
        <f>K102*D102</f>
        <v>194</v>
      </c>
      <c r="M102" s="149">
        <v>80</v>
      </c>
      <c r="N102" s="150">
        <f>M102*D102</f>
        <v>310.39999999999998</v>
      </c>
      <c r="O102" s="111">
        <v>100</v>
      </c>
      <c r="P102" s="315">
        <f>D102*O102</f>
        <v>388</v>
      </c>
      <c r="Q102" s="111">
        <f>O102+M102+K102+E102</f>
        <v>3030</v>
      </c>
      <c r="R102" s="145">
        <f>Q102*D102</f>
        <v>11756.4</v>
      </c>
    </row>
    <row r="103" spans="1:1024" ht="24.75">
      <c r="A103" s="45">
        <v>2</v>
      </c>
      <c r="B103" s="141" t="s">
        <v>126</v>
      </c>
      <c r="C103" s="142" t="s">
        <v>81</v>
      </c>
      <c r="D103" s="143">
        <v>11.7</v>
      </c>
      <c r="E103" s="111">
        <v>30</v>
      </c>
      <c r="F103" s="145">
        <f>D103*E103</f>
        <v>351</v>
      </c>
      <c r="G103" s="146">
        <v>0</v>
      </c>
      <c r="H103" s="147">
        <v>0</v>
      </c>
      <c r="I103" s="148">
        <v>0</v>
      </c>
      <c r="J103" s="147">
        <v>0</v>
      </c>
      <c r="K103" s="147"/>
      <c r="L103" s="147"/>
      <c r="M103" s="151"/>
      <c r="N103" s="152"/>
      <c r="O103" s="151"/>
      <c r="P103" s="145"/>
      <c r="Q103" s="111">
        <f>O103+M103+I103+G103+E103</f>
        <v>30</v>
      </c>
      <c r="R103" s="153">
        <f>Q103*D103</f>
        <v>351</v>
      </c>
    </row>
    <row r="104" spans="1:1024">
      <c r="A104" s="115"/>
      <c r="B104" s="154" t="s">
        <v>127</v>
      </c>
      <c r="C104" s="142"/>
      <c r="D104" s="155"/>
      <c r="E104" s="111"/>
      <c r="F104" s="145">
        <f>SUM(F102:F103)</f>
        <v>11215</v>
      </c>
      <c r="G104" s="156">
        <v>0</v>
      </c>
      <c r="H104" s="147"/>
      <c r="I104" s="148">
        <v>0</v>
      </c>
      <c r="J104" s="147"/>
      <c r="K104" s="147"/>
      <c r="L104" s="147">
        <f>L102</f>
        <v>194</v>
      </c>
      <c r="M104" s="111"/>
      <c r="N104" s="143">
        <f>SUM(N102:N103)</f>
        <v>310.39999999999998</v>
      </c>
      <c r="O104" s="111"/>
      <c r="P104" s="145">
        <f>SUM(P102:P103)</f>
        <v>388</v>
      </c>
      <c r="Q104" s="111">
        <f>SUM(Q102:Q103)</f>
        <v>3060</v>
      </c>
      <c r="R104" s="145">
        <f>P104+N104+L104+F104</f>
        <v>12107.4</v>
      </c>
    </row>
    <row r="105" spans="1:1024">
      <c r="A105" s="115"/>
      <c r="B105" s="157"/>
      <c r="C105" s="142"/>
      <c r="D105" s="155"/>
      <c r="E105" s="113"/>
      <c r="F105" s="145"/>
      <c r="G105" s="158"/>
      <c r="H105" s="145"/>
      <c r="I105" s="111"/>
      <c r="J105" s="145"/>
      <c r="K105" s="145"/>
      <c r="L105" s="145"/>
      <c r="M105" s="111"/>
      <c r="N105" s="145"/>
      <c r="O105" s="111"/>
      <c r="P105" s="145"/>
      <c r="Q105" s="111"/>
      <c r="R105" s="145"/>
    </row>
    <row r="106" spans="1:1024">
      <c r="A106" s="115"/>
      <c r="B106" s="157"/>
      <c r="C106" s="142"/>
      <c r="D106" s="155"/>
      <c r="E106" s="111"/>
      <c r="F106" s="145"/>
      <c r="G106" s="159"/>
      <c r="H106" s="145"/>
      <c r="I106" s="111"/>
      <c r="J106" s="145"/>
      <c r="K106" s="145"/>
      <c r="L106" s="145"/>
      <c r="M106" s="111"/>
      <c r="N106" s="145"/>
      <c r="O106" s="111"/>
      <c r="P106" s="145"/>
      <c r="Q106" s="151"/>
      <c r="R106" s="145"/>
    </row>
    <row r="107" spans="1:1024">
      <c r="A107" s="115"/>
      <c r="B107" s="157"/>
      <c r="C107" s="142"/>
      <c r="D107" s="155"/>
      <c r="E107" s="159"/>
      <c r="F107" s="145"/>
      <c r="G107" s="113"/>
      <c r="H107" s="145"/>
      <c r="I107" s="111"/>
      <c r="J107" s="145"/>
      <c r="K107" s="145"/>
      <c r="L107" s="145"/>
      <c r="M107" s="111"/>
      <c r="N107" s="145"/>
      <c r="O107" s="111"/>
      <c r="P107" s="145"/>
      <c r="Q107" s="151"/>
      <c r="R107" s="145"/>
    </row>
    <row r="108" spans="1:1024">
      <c r="A108" s="115"/>
      <c r="B108" s="108" t="s">
        <v>128</v>
      </c>
      <c r="C108" s="109"/>
      <c r="D108" s="110"/>
      <c r="E108" s="113"/>
      <c r="F108" s="112"/>
      <c r="G108" s="159"/>
      <c r="H108" s="112"/>
      <c r="I108" s="108"/>
      <c r="J108" s="112"/>
      <c r="K108" s="112"/>
      <c r="L108" s="112"/>
      <c r="M108" s="108"/>
      <c r="N108" s="112"/>
      <c r="O108" s="108"/>
      <c r="P108" s="112"/>
      <c r="Q108" s="108"/>
      <c r="R108" s="145">
        <f>R103+R102</f>
        <v>12107.4</v>
      </c>
      <c r="S108" s="13"/>
      <c r="T108" s="13"/>
      <c r="U108" s="13"/>
    </row>
    <row r="109" spans="1:1024" ht="22.5" customHeight="1">
      <c r="A109" s="115"/>
      <c r="B109" s="108" t="s">
        <v>129</v>
      </c>
      <c r="C109" s="109"/>
      <c r="D109" s="110"/>
      <c r="E109" s="159"/>
      <c r="F109" s="112"/>
      <c r="G109" s="367" t="s">
        <v>114</v>
      </c>
      <c r="H109" s="368"/>
      <c r="I109" s="108"/>
      <c r="J109" s="112"/>
      <c r="K109" s="112"/>
      <c r="L109" s="112"/>
      <c r="M109" s="108"/>
      <c r="N109" s="112"/>
      <c r="O109" s="108"/>
      <c r="P109" s="112"/>
      <c r="Q109" s="108"/>
      <c r="R109" s="145">
        <f>R108*24/100</f>
        <v>2905.7759999999998</v>
      </c>
      <c r="S109" s="13"/>
      <c r="T109" s="13"/>
      <c r="U109" s="13"/>
    </row>
    <row r="110" spans="1:1024" ht="21" customHeight="1">
      <c r="A110" s="115"/>
      <c r="B110" s="113" t="s">
        <v>130</v>
      </c>
      <c r="C110" s="117"/>
      <c r="D110" s="110"/>
      <c r="E110" s="159"/>
      <c r="F110" s="112"/>
      <c r="G110" s="159"/>
      <c r="H110" s="112"/>
      <c r="I110" s="113"/>
      <c r="J110" s="112"/>
      <c r="K110" s="112"/>
      <c r="L110" s="112"/>
      <c r="M110" s="113"/>
      <c r="N110" s="112"/>
      <c r="O110" s="113"/>
      <c r="P110" s="112"/>
      <c r="Q110" s="113"/>
      <c r="R110" s="145">
        <f>SUM(R108:R109)</f>
        <v>15013.175999999999</v>
      </c>
      <c r="S110" s="13"/>
      <c r="T110" s="13"/>
      <c r="U110" s="13"/>
      <c r="W110" s="120"/>
    </row>
    <row r="111" spans="1:1024" ht="27.75" customHeight="1">
      <c r="A111" s="115"/>
      <c r="B111" s="400" t="s">
        <v>131</v>
      </c>
      <c r="C111" s="401"/>
      <c r="D111" s="401"/>
      <c r="E111" s="401"/>
      <c r="F111" s="401"/>
      <c r="G111" s="401"/>
      <c r="H111" s="401"/>
      <c r="I111" s="402"/>
      <c r="J111" s="160"/>
      <c r="K111" s="160"/>
      <c r="L111" s="160"/>
      <c r="M111" s="118"/>
      <c r="N111" s="160"/>
      <c r="O111" s="118"/>
      <c r="P111" s="160"/>
      <c r="Q111" s="118"/>
      <c r="R111" s="145">
        <f>R110+R94</f>
        <v>31841.315199999997</v>
      </c>
      <c r="S111" s="161"/>
      <c r="T111" s="161"/>
      <c r="U111" s="161"/>
    </row>
    <row r="112" spans="1:1024">
      <c r="E112" s="162"/>
      <c r="G112" s="162"/>
    </row>
    <row r="113" spans="2:21">
      <c r="E113" s="162"/>
      <c r="G113" s="162"/>
    </row>
    <row r="114" spans="2:21">
      <c r="B114" s="163"/>
      <c r="C114" s="164"/>
      <c r="D114" s="165"/>
      <c r="E114" s="403"/>
      <c r="F114" s="403"/>
      <c r="G114" s="403"/>
      <c r="H114" s="403"/>
      <c r="I114" s="166"/>
      <c r="J114" s="167"/>
      <c r="K114" s="167"/>
      <c r="L114" s="167"/>
      <c r="M114" s="166"/>
      <c r="N114" s="403"/>
      <c r="O114" s="403"/>
      <c r="P114" s="403"/>
      <c r="Q114" s="403"/>
      <c r="S114" s="166"/>
      <c r="T114" s="166"/>
      <c r="U114" s="166"/>
    </row>
    <row r="116" spans="2:21" ht="45.75" customHeight="1">
      <c r="B116" s="168"/>
      <c r="D116" s="169"/>
      <c r="E116" s="404"/>
      <c r="F116" s="404"/>
      <c r="G116" s="404"/>
      <c r="H116" s="404"/>
      <c r="I116" s="170"/>
      <c r="J116" s="171"/>
      <c r="K116" s="171"/>
      <c r="L116" s="171"/>
      <c r="M116" s="170"/>
      <c r="N116" s="404"/>
      <c r="O116" s="404"/>
      <c r="P116" s="404"/>
      <c r="Q116" s="404"/>
      <c r="S116" s="162"/>
      <c r="T116" s="162"/>
      <c r="U116" s="162"/>
    </row>
    <row r="117" spans="2:21">
      <c r="B117" s="168"/>
      <c r="D117" s="172"/>
      <c r="E117" s="173" t="s">
        <v>132</v>
      </c>
      <c r="F117" s="171"/>
      <c r="G117" s="173"/>
      <c r="H117" s="171"/>
      <c r="I117" s="170"/>
      <c r="J117" s="171"/>
      <c r="K117" s="171"/>
      <c r="L117" s="171"/>
      <c r="M117" s="170"/>
      <c r="N117" s="171"/>
      <c r="O117" s="174"/>
      <c r="P117" s="175"/>
      <c r="Q117" s="170"/>
      <c r="S117" s="162"/>
      <c r="T117" s="162"/>
      <c r="U117" s="162"/>
    </row>
    <row r="118" spans="2:21">
      <c r="B118" s="168"/>
      <c r="D118" s="172"/>
      <c r="E118" s="176"/>
      <c r="F118" s="171"/>
      <c r="G118" s="176"/>
      <c r="H118" s="171"/>
      <c r="I118" s="170"/>
      <c r="J118" s="171"/>
      <c r="K118" s="171"/>
      <c r="L118" s="171"/>
      <c r="M118" s="170"/>
      <c r="N118" s="171"/>
      <c r="O118" s="174"/>
      <c r="P118" s="175"/>
      <c r="Q118" s="170"/>
      <c r="S118" s="162"/>
      <c r="T118" s="162"/>
      <c r="U118" s="162"/>
    </row>
    <row r="119" spans="2:21">
      <c r="B119" s="177"/>
      <c r="D119" s="169"/>
      <c r="E119" s="405"/>
      <c r="F119" s="405"/>
      <c r="G119" s="405"/>
      <c r="H119" s="405"/>
      <c r="I119" s="176"/>
      <c r="J119" s="178"/>
      <c r="K119" s="178"/>
      <c r="L119" s="178"/>
      <c r="M119" s="176"/>
      <c r="N119" s="405"/>
      <c r="O119" s="405"/>
      <c r="P119" s="405"/>
      <c r="Q119" s="405"/>
    </row>
    <row r="120" spans="2:21">
      <c r="B120" s="179"/>
      <c r="D120" s="169"/>
      <c r="E120" s="176"/>
      <c r="F120" s="175"/>
      <c r="G120" s="176"/>
      <c r="H120" s="175"/>
      <c r="I120" s="173"/>
      <c r="J120" s="175"/>
      <c r="K120" s="175"/>
      <c r="L120" s="175"/>
      <c r="M120" s="173"/>
      <c r="N120" s="175"/>
      <c r="O120" s="173"/>
      <c r="P120" s="175"/>
      <c r="Q120" s="180"/>
      <c r="S120" s="13"/>
      <c r="T120" s="13"/>
      <c r="U120" s="13"/>
    </row>
    <row r="121" spans="2:21">
      <c r="S121" s="166"/>
      <c r="T121" s="166"/>
      <c r="U121" s="166"/>
    </row>
    <row r="122" spans="2:21">
      <c r="B122" s="181"/>
      <c r="D122" s="169"/>
      <c r="E122" s="174"/>
      <c r="F122" s="175"/>
      <c r="G122" s="174"/>
      <c r="H122" s="175"/>
      <c r="I122" s="174"/>
      <c r="J122" s="175"/>
      <c r="K122" s="175"/>
      <c r="L122" s="175"/>
      <c r="M122" s="174"/>
      <c r="N122" s="175"/>
      <c r="O122" s="174"/>
      <c r="P122" s="175"/>
      <c r="Q122" s="182"/>
    </row>
  </sheetData>
  <autoFilter ref="A1:R94"/>
  <mergeCells count="48">
    <mergeCell ref="E114:H114"/>
    <mergeCell ref="N114:Q114"/>
    <mergeCell ref="E116:H116"/>
    <mergeCell ref="N116:Q116"/>
    <mergeCell ref="E119:H119"/>
    <mergeCell ref="N119:Q119"/>
    <mergeCell ref="K99:L99"/>
    <mergeCell ref="M99:N99"/>
    <mergeCell ref="O99:P99"/>
    <mergeCell ref="G109:H109"/>
    <mergeCell ref="B111:I111"/>
    <mergeCell ref="B95:R95"/>
    <mergeCell ref="A96:A100"/>
    <mergeCell ref="B96:B100"/>
    <mergeCell ref="C96:C100"/>
    <mergeCell ref="D96:D100"/>
    <mergeCell ref="E96:P96"/>
    <mergeCell ref="Q96:Q100"/>
    <mergeCell ref="R96:R100"/>
    <mergeCell ref="E97:F98"/>
    <mergeCell ref="G97:P97"/>
    <mergeCell ref="G98:J98"/>
    <mergeCell ref="M98:N98"/>
    <mergeCell ref="O98:P98"/>
    <mergeCell ref="E99:F99"/>
    <mergeCell ref="G99:H99"/>
    <mergeCell ref="I99:J99"/>
    <mergeCell ref="I6:J6"/>
    <mergeCell ref="K6:L6"/>
    <mergeCell ref="M6:N6"/>
    <mergeCell ref="O6:P6"/>
    <mergeCell ref="G93:H93"/>
    <mergeCell ref="A1:R1"/>
    <mergeCell ref="A2:R2"/>
    <mergeCell ref="A3:A7"/>
    <mergeCell ref="B3:B7"/>
    <mergeCell ref="C3:C7"/>
    <mergeCell ref="D3:D7"/>
    <mergeCell ref="E3:P3"/>
    <mergeCell ref="Q3:Q7"/>
    <mergeCell ref="R3:R7"/>
    <mergeCell ref="E4:F5"/>
    <mergeCell ref="G4:P4"/>
    <mergeCell ref="G5:J5"/>
    <mergeCell ref="M5:N5"/>
    <mergeCell ref="O5:P5"/>
    <mergeCell ref="E6:F6"/>
    <mergeCell ref="G6:H6"/>
  </mergeCells>
  <conditionalFormatting sqref="F91">
    <cfRule type="cellIs" dxfId="3" priority="2" operator="greaterThan">
      <formula>12096</formula>
    </cfRule>
  </conditionalFormatting>
  <conditionalFormatting sqref="Q85 R102 R104 R197:R1048576 R1:R7 R9:R100">
    <cfRule type="cellIs" dxfId="2" priority="3" operator="equal">
      <formula>0</formula>
    </cfRule>
  </conditionalFormatting>
  <pageMargins left="0.25" right="0.25" top="0.75" bottom="0.75" header="0.51180555555555496" footer="0.51180555555555496"/>
  <pageSetup paperSize="9" scale="85"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AMK213"/>
  <sheetViews>
    <sheetView topLeftCell="A85" zoomScaleNormal="100" workbookViewId="0">
      <selection activeCell="E43" sqref="E43"/>
    </sheetView>
  </sheetViews>
  <sheetFormatPr defaultColWidth="8.85546875" defaultRowHeight="15"/>
  <cols>
    <col min="1" max="1" width="4" style="183" customWidth="1"/>
    <col min="2" max="2" width="32.28515625" style="183" customWidth="1"/>
    <col min="3" max="3" width="17.28515625" style="183" customWidth="1"/>
    <col min="4" max="4" width="17.5703125" style="183" customWidth="1"/>
    <col min="5" max="5" width="19" style="184" customWidth="1"/>
    <col min="6" max="1025" width="8.85546875" style="183"/>
  </cols>
  <sheetData>
    <row r="1" spans="1:12">
      <c r="A1" s="406" t="s">
        <v>133</v>
      </c>
      <c r="B1" s="406"/>
      <c r="C1" s="406"/>
      <c r="D1" s="406"/>
      <c r="E1" s="406"/>
      <c r="F1" s="406"/>
      <c r="G1" s="406"/>
      <c r="H1" s="406"/>
      <c r="I1" s="406"/>
      <c r="J1" s="406"/>
      <c r="K1" s="406"/>
      <c r="L1" s="406"/>
    </row>
    <row r="2" spans="1:12">
      <c r="A2" s="407" t="s">
        <v>134</v>
      </c>
      <c r="B2" s="407"/>
      <c r="C2" s="407"/>
      <c r="D2" s="407"/>
      <c r="E2" s="407"/>
      <c r="F2" s="407"/>
      <c r="G2" s="407"/>
      <c r="H2" s="407"/>
      <c r="I2" s="407"/>
      <c r="J2" s="407"/>
      <c r="K2" s="407"/>
      <c r="L2" s="185"/>
    </row>
    <row r="3" spans="1:12" ht="15" customHeight="1">
      <c r="A3" s="408" t="s">
        <v>1</v>
      </c>
      <c r="B3" s="409" t="s">
        <v>2</v>
      </c>
    </row>
    <row r="4" spans="1:12">
      <c r="A4" s="408"/>
      <c r="B4" s="409"/>
    </row>
    <row r="5" spans="1:12">
      <c r="A5" s="408"/>
      <c r="B5" s="409"/>
    </row>
    <row r="6" spans="1:12">
      <c r="A6" s="408"/>
      <c r="B6" s="409"/>
    </row>
    <row r="7" spans="1:12">
      <c r="A7" s="408"/>
      <c r="B7" s="409"/>
      <c r="C7" s="186" t="s">
        <v>18</v>
      </c>
      <c r="D7" s="187" t="s">
        <v>135</v>
      </c>
      <c r="E7" s="188" t="s">
        <v>136</v>
      </c>
    </row>
    <row r="8" spans="1:12" ht="34.5">
      <c r="A8" s="25"/>
      <c r="B8" s="26" t="s">
        <v>20</v>
      </c>
      <c r="C8" s="189"/>
      <c r="D8" s="137"/>
      <c r="E8" s="137"/>
    </row>
    <row r="9" spans="1:12" ht="24">
      <c r="A9" s="45">
        <v>1</v>
      </c>
      <c r="B9" s="46" t="s">
        <v>21</v>
      </c>
      <c r="C9" s="190">
        <v>50</v>
      </c>
      <c r="D9" s="191">
        <v>0.28999999999999998</v>
      </c>
      <c r="E9" s="184">
        <f t="shared" ref="E9:E40" si="0">C9*D9</f>
        <v>14.499999999999998</v>
      </c>
    </row>
    <row r="10" spans="1:12" ht="36">
      <c r="A10" s="45">
        <f t="shared" ref="A10:A41" si="1">A9+1</f>
        <v>2</v>
      </c>
      <c r="B10" s="46" t="s">
        <v>23</v>
      </c>
      <c r="C10" s="192">
        <v>25</v>
      </c>
      <c r="D10" s="191">
        <v>6.5</v>
      </c>
      <c r="E10" s="184">
        <f t="shared" si="0"/>
        <v>162.5</v>
      </c>
    </row>
    <row r="11" spans="1:12" ht="36">
      <c r="A11" s="45">
        <f t="shared" si="1"/>
        <v>3</v>
      </c>
      <c r="B11" s="46" t="s">
        <v>24</v>
      </c>
      <c r="C11" s="193">
        <v>10</v>
      </c>
      <c r="D11" s="191">
        <v>5.9</v>
      </c>
      <c r="E11" s="184">
        <f t="shared" si="0"/>
        <v>59</v>
      </c>
    </row>
    <row r="12" spans="1:12">
      <c r="A12" s="45">
        <f t="shared" si="1"/>
        <v>4</v>
      </c>
      <c r="B12" s="46" t="s">
        <v>137</v>
      </c>
      <c r="C12" s="193">
        <v>10</v>
      </c>
      <c r="D12" s="191">
        <v>1.85</v>
      </c>
      <c r="E12" s="184">
        <f t="shared" si="0"/>
        <v>18.5</v>
      </c>
    </row>
    <row r="13" spans="1:12" ht="36">
      <c r="A13" s="45">
        <f t="shared" si="1"/>
        <v>5</v>
      </c>
      <c r="B13" s="64" t="s">
        <v>26</v>
      </c>
      <c r="C13" s="193">
        <v>20</v>
      </c>
      <c r="D13" s="191">
        <v>12.8</v>
      </c>
      <c r="E13" s="184">
        <f t="shared" si="0"/>
        <v>256</v>
      </c>
    </row>
    <row r="14" spans="1:12" ht="24">
      <c r="A14" s="45">
        <f t="shared" si="1"/>
        <v>6</v>
      </c>
      <c r="B14" s="46" t="s">
        <v>138</v>
      </c>
      <c r="C14" s="193">
        <v>10</v>
      </c>
      <c r="D14" s="191">
        <v>8.9</v>
      </c>
      <c r="E14" s="184">
        <f t="shared" si="0"/>
        <v>89</v>
      </c>
    </row>
    <row r="15" spans="1:12" ht="24">
      <c r="A15" s="45">
        <f t="shared" si="1"/>
        <v>7</v>
      </c>
      <c r="B15" s="46" t="s">
        <v>139</v>
      </c>
      <c r="C15" s="193">
        <v>10</v>
      </c>
      <c r="D15" s="191">
        <v>9</v>
      </c>
      <c r="E15" s="184">
        <f t="shared" si="0"/>
        <v>90</v>
      </c>
    </row>
    <row r="16" spans="1:12" ht="24">
      <c r="A16" s="45">
        <f t="shared" si="1"/>
        <v>8</v>
      </c>
      <c r="B16" s="46" t="s">
        <v>140</v>
      </c>
      <c r="C16" s="193">
        <v>5</v>
      </c>
      <c r="D16" s="191">
        <v>5.5</v>
      </c>
      <c r="E16" s="184">
        <f t="shared" si="0"/>
        <v>27.5</v>
      </c>
    </row>
    <row r="17" spans="1:5" ht="24">
      <c r="A17" s="45">
        <f t="shared" si="1"/>
        <v>9</v>
      </c>
      <c r="B17" s="46" t="s">
        <v>141</v>
      </c>
      <c r="C17" s="193">
        <v>10</v>
      </c>
      <c r="D17" s="191">
        <v>10.9</v>
      </c>
      <c r="E17" s="184">
        <f t="shared" si="0"/>
        <v>109</v>
      </c>
    </row>
    <row r="18" spans="1:5" ht="26.25">
      <c r="A18" s="45">
        <f t="shared" si="1"/>
        <v>10</v>
      </c>
      <c r="B18" s="46" t="s">
        <v>142</v>
      </c>
      <c r="C18" s="193">
        <v>8</v>
      </c>
      <c r="D18" s="191">
        <v>12.9</v>
      </c>
      <c r="E18" s="184">
        <f t="shared" si="0"/>
        <v>103.2</v>
      </c>
    </row>
    <row r="19" spans="1:5">
      <c r="A19" s="45">
        <f t="shared" si="1"/>
        <v>11</v>
      </c>
      <c r="B19" s="46" t="s">
        <v>32</v>
      </c>
      <c r="C19" s="193">
        <v>20</v>
      </c>
      <c r="D19" s="191">
        <v>0.3</v>
      </c>
      <c r="E19" s="184">
        <f t="shared" si="0"/>
        <v>6</v>
      </c>
    </row>
    <row r="20" spans="1:5">
      <c r="A20" s="45">
        <f t="shared" si="1"/>
        <v>12</v>
      </c>
      <c r="B20" s="46" t="s">
        <v>33</v>
      </c>
      <c r="C20" s="193">
        <v>0</v>
      </c>
      <c r="D20" s="191">
        <v>0.86</v>
      </c>
      <c r="E20" s="184">
        <f t="shared" si="0"/>
        <v>0</v>
      </c>
    </row>
    <row r="21" spans="1:5" ht="24">
      <c r="A21" s="45">
        <f t="shared" si="1"/>
        <v>13</v>
      </c>
      <c r="B21" s="46" t="s">
        <v>34</v>
      </c>
      <c r="C21" s="190">
        <v>350</v>
      </c>
      <c r="D21" s="191">
        <v>0.75</v>
      </c>
      <c r="E21" s="184">
        <f t="shared" si="0"/>
        <v>262.5</v>
      </c>
    </row>
    <row r="22" spans="1:5">
      <c r="A22" s="45">
        <f t="shared" si="1"/>
        <v>14</v>
      </c>
      <c r="B22" s="46" t="s">
        <v>35</v>
      </c>
      <c r="C22" s="193">
        <v>150</v>
      </c>
      <c r="D22" s="191">
        <v>0.55000000000000004</v>
      </c>
      <c r="E22" s="184">
        <f t="shared" si="0"/>
        <v>82.5</v>
      </c>
    </row>
    <row r="23" spans="1:5" ht="24">
      <c r="A23" s="45">
        <f t="shared" si="1"/>
        <v>15</v>
      </c>
      <c r="B23" s="46" t="s">
        <v>36</v>
      </c>
      <c r="C23" s="193">
        <v>15</v>
      </c>
      <c r="D23" s="191">
        <v>4</v>
      </c>
      <c r="E23" s="184">
        <f t="shared" si="0"/>
        <v>60</v>
      </c>
    </row>
    <row r="24" spans="1:5" ht="36">
      <c r="A24" s="45">
        <f t="shared" si="1"/>
        <v>16</v>
      </c>
      <c r="B24" s="46" t="s">
        <v>37</v>
      </c>
      <c r="C24" s="193">
        <v>10</v>
      </c>
      <c r="D24" s="191">
        <v>1.8</v>
      </c>
      <c r="E24" s="184">
        <f t="shared" si="0"/>
        <v>18</v>
      </c>
    </row>
    <row r="25" spans="1:5" ht="24">
      <c r="A25" s="45">
        <f t="shared" si="1"/>
        <v>17</v>
      </c>
      <c r="B25" s="46" t="s">
        <v>38</v>
      </c>
      <c r="C25" s="192">
        <v>300</v>
      </c>
      <c r="D25" s="191">
        <v>2.2000000000000002</v>
      </c>
      <c r="E25" s="184">
        <f t="shared" si="0"/>
        <v>660</v>
      </c>
    </row>
    <row r="26" spans="1:5" ht="36">
      <c r="A26" s="45">
        <f t="shared" si="1"/>
        <v>18</v>
      </c>
      <c r="B26" s="46" t="s">
        <v>39</v>
      </c>
      <c r="C26" s="193">
        <v>0</v>
      </c>
      <c r="D26" s="191">
        <v>1.4</v>
      </c>
      <c r="E26" s="184">
        <f t="shared" si="0"/>
        <v>0</v>
      </c>
    </row>
    <row r="27" spans="1:5" ht="36">
      <c r="A27" s="45">
        <f t="shared" si="1"/>
        <v>19</v>
      </c>
      <c r="B27" s="46" t="s">
        <v>143</v>
      </c>
      <c r="C27" s="193">
        <v>0</v>
      </c>
      <c r="D27" s="191">
        <v>6.5</v>
      </c>
      <c r="E27" s="184">
        <f t="shared" si="0"/>
        <v>0</v>
      </c>
    </row>
    <row r="28" spans="1:5" ht="102">
      <c r="A28" s="45">
        <f t="shared" si="1"/>
        <v>20</v>
      </c>
      <c r="B28" s="71" t="s">
        <v>144</v>
      </c>
      <c r="C28" s="193">
        <v>1000</v>
      </c>
      <c r="D28" s="191">
        <v>1.85</v>
      </c>
      <c r="E28" s="184">
        <f t="shared" si="0"/>
        <v>1850</v>
      </c>
    </row>
    <row r="29" spans="1:5" ht="24">
      <c r="A29" s="45">
        <f t="shared" si="1"/>
        <v>21</v>
      </c>
      <c r="B29" s="46" t="s">
        <v>42</v>
      </c>
      <c r="C29" s="193">
        <v>25</v>
      </c>
      <c r="D29" s="191">
        <v>0.65</v>
      </c>
      <c r="E29" s="184">
        <f t="shared" si="0"/>
        <v>16.25</v>
      </c>
    </row>
    <row r="30" spans="1:5" ht="24">
      <c r="A30" s="45">
        <f t="shared" si="1"/>
        <v>22</v>
      </c>
      <c r="B30" s="46" t="s">
        <v>43</v>
      </c>
      <c r="C30" s="193">
        <v>0</v>
      </c>
      <c r="D30" s="191">
        <v>2.5</v>
      </c>
      <c r="E30" s="184">
        <f t="shared" si="0"/>
        <v>0</v>
      </c>
    </row>
    <row r="31" spans="1:5">
      <c r="A31" s="45">
        <f t="shared" si="1"/>
        <v>23</v>
      </c>
      <c r="B31" s="46" t="s">
        <v>44</v>
      </c>
      <c r="C31" s="193">
        <v>8</v>
      </c>
      <c r="D31" s="191">
        <v>9.5</v>
      </c>
      <c r="E31" s="184">
        <f t="shared" si="0"/>
        <v>76</v>
      </c>
    </row>
    <row r="32" spans="1:5" ht="24">
      <c r="A32" s="45">
        <f t="shared" si="1"/>
        <v>24</v>
      </c>
      <c r="B32" s="46" t="s">
        <v>46</v>
      </c>
      <c r="C32" s="190">
        <v>10</v>
      </c>
      <c r="D32" s="191">
        <v>1</v>
      </c>
      <c r="E32" s="184">
        <f t="shared" si="0"/>
        <v>10</v>
      </c>
    </row>
    <row r="33" spans="1:5" ht="24">
      <c r="A33" s="45">
        <f t="shared" si="1"/>
        <v>25</v>
      </c>
      <c r="B33" s="46" t="s">
        <v>47</v>
      </c>
      <c r="C33" s="193">
        <v>20</v>
      </c>
      <c r="D33" s="191">
        <v>1.3</v>
      </c>
      <c r="E33" s="184">
        <f t="shared" si="0"/>
        <v>26</v>
      </c>
    </row>
    <row r="34" spans="1:5" ht="24">
      <c r="A34" s="45">
        <f t="shared" si="1"/>
        <v>26</v>
      </c>
      <c r="B34" s="46" t="s">
        <v>48</v>
      </c>
      <c r="C34" s="190">
        <v>25</v>
      </c>
      <c r="D34" s="191">
        <v>1.8</v>
      </c>
      <c r="E34" s="184">
        <f t="shared" si="0"/>
        <v>45</v>
      </c>
    </row>
    <row r="35" spans="1:5" ht="24">
      <c r="A35" s="45">
        <f t="shared" si="1"/>
        <v>27</v>
      </c>
      <c r="B35" s="46" t="s">
        <v>49</v>
      </c>
      <c r="C35" s="193">
        <v>20</v>
      </c>
      <c r="D35" s="191">
        <v>4.9000000000000004</v>
      </c>
      <c r="E35" s="184">
        <f t="shared" si="0"/>
        <v>98</v>
      </c>
    </row>
    <row r="36" spans="1:5" ht="24">
      <c r="A36" s="45">
        <f t="shared" si="1"/>
        <v>28</v>
      </c>
      <c r="B36" s="46" t="s">
        <v>50</v>
      </c>
      <c r="C36" s="193">
        <v>10</v>
      </c>
      <c r="D36" s="191">
        <v>0.85</v>
      </c>
      <c r="E36" s="184">
        <f t="shared" si="0"/>
        <v>8.5</v>
      </c>
    </row>
    <row r="37" spans="1:5" ht="24">
      <c r="A37" s="45">
        <f t="shared" si="1"/>
        <v>29</v>
      </c>
      <c r="B37" s="46" t="s">
        <v>51</v>
      </c>
      <c r="C37" s="193">
        <v>30</v>
      </c>
      <c r="D37" s="191">
        <v>1.4</v>
      </c>
      <c r="E37" s="184">
        <f t="shared" si="0"/>
        <v>42</v>
      </c>
    </row>
    <row r="38" spans="1:5" ht="24">
      <c r="A38" s="45">
        <f t="shared" si="1"/>
        <v>30</v>
      </c>
      <c r="B38" s="46" t="s">
        <v>52</v>
      </c>
      <c r="C38" s="193">
        <v>100</v>
      </c>
      <c r="D38" s="191">
        <v>1.5</v>
      </c>
      <c r="E38" s="184">
        <f t="shared" si="0"/>
        <v>150</v>
      </c>
    </row>
    <row r="39" spans="1:5" ht="24">
      <c r="A39" s="45">
        <f t="shared" si="1"/>
        <v>31</v>
      </c>
      <c r="B39" s="46" t="s">
        <v>53</v>
      </c>
      <c r="C39" s="193">
        <v>100</v>
      </c>
      <c r="D39" s="191">
        <v>1.7</v>
      </c>
      <c r="E39" s="184">
        <f t="shared" si="0"/>
        <v>170</v>
      </c>
    </row>
    <row r="40" spans="1:5" ht="24">
      <c r="A40" s="75">
        <f t="shared" si="1"/>
        <v>32</v>
      </c>
      <c r="B40" s="46" t="s">
        <v>54</v>
      </c>
      <c r="C40" s="193">
        <v>50</v>
      </c>
      <c r="D40" s="191">
        <v>1.8</v>
      </c>
      <c r="E40" s="184">
        <f t="shared" si="0"/>
        <v>90</v>
      </c>
    </row>
    <row r="41" spans="1:5" ht="24">
      <c r="A41" s="45">
        <f t="shared" si="1"/>
        <v>33</v>
      </c>
      <c r="B41" s="46" t="s">
        <v>56</v>
      </c>
      <c r="C41" s="193">
        <v>200</v>
      </c>
      <c r="D41" s="191">
        <v>1.49</v>
      </c>
      <c r="E41" s="184">
        <f t="shared" ref="E41:E72" si="2">C41*D41</f>
        <v>298</v>
      </c>
    </row>
    <row r="42" spans="1:5" ht="24">
      <c r="A42" s="45">
        <f t="shared" ref="A42:A73" si="3">A41+1</f>
        <v>34</v>
      </c>
      <c r="B42" s="46" t="s">
        <v>58</v>
      </c>
      <c r="C42" s="190">
        <v>150</v>
      </c>
      <c r="D42" s="191">
        <v>2</v>
      </c>
      <c r="E42" s="184">
        <f t="shared" si="2"/>
        <v>300</v>
      </c>
    </row>
    <row r="43" spans="1:5" ht="24">
      <c r="A43" s="45">
        <f t="shared" si="3"/>
        <v>35</v>
      </c>
      <c r="B43" s="76" t="s">
        <v>59</v>
      </c>
      <c r="C43" s="192">
        <v>15</v>
      </c>
      <c r="D43" s="191">
        <v>2.5</v>
      </c>
      <c r="E43" s="184">
        <f t="shared" si="2"/>
        <v>37.5</v>
      </c>
    </row>
    <row r="44" spans="1:5" ht="36">
      <c r="A44" s="45">
        <f t="shared" si="3"/>
        <v>36</v>
      </c>
      <c r="B44" s="46" t="s">
        <v>61</v>
      </c>
      <c r="C44" s="193">
        <v>300</v>
      </c>
      <c r="D44" s="191">
        <v>0.5</v>
      </c>
      <c r="E44" s="184">
        <f t="shared" si="2"/>
        <v>150</v>
      </c>
    </row>
    <row r="45" spans="1:5" ht="24">
      <c r="A45" s="45">
        <f t="shared" si="3"/>
        <v>37</v>
      </c>
      <c r="B45" s="46" t="s">
        <v>62</v>
      </c>
      <c r="C45" s="193">
        <v>0</v>
      </c>
      <c r="D45" s="191">
        <v>2.8</v>
      </c>
      <c r="E45" s="184">
        <f t="shared" si="2"/>
        <v>0</v>
      </c>
    </row>
    <row r="46" spans="1:5" ht="36">
      <c r="A46" s="45">
        <f t="shared" si="3"/>
        <v>38</v>
      </c>
      <c r="B46" s="46" t="s">
        <v>63</v>
      </c>
      <c r="C46" s="193">
        <v>25</v>
      </c>
      <c r="D46" s="191">
        <v>0.8</v>
      </c>
      <c r="E46" s="184">
        <f t="shared" si="2"/>
        <v>20</v>
      </c>
    </row>
    <row r="47" spans="1:5" ht="36">
      <c r="A47" s="45">
        <f t="shared" si="3"/>
        <v>39</v>
      </c>
      <c r="B47" s="46" t="s">
        <v>64</v>
      </c>
      <c r="C47" s="193">
        <v>35</v>
      </c>
      <c r="D47" s="191">
        <v>0.8</v>
      </c>
      <c r="E47" s="184">
        <f t="shared" si="2"/>
        <v>28</v>
      </c>
    </row>
    <row r="48" spans="1:5" ht="36">
      <c r="A48" s="45">
        <f t="shared" si="3"/>
        <v>40</v>
      </c>
      <c r="B48" s="46" t="s">
        <v>65</v>
      </c>
      <c r="C48" s="190">
        <v>35</v>
      </c>
      <c r="D48" s="191">
        <v>0.8</v>
      </c>
      <c r="E48" s="184">
        <f t="shared" si="2"/>
        <v>28</v>
      </c>
    </row>
    <row r="49" spans="1:5" ht="24">
      <c r="A49" s="45">
        <f t="shared" si="3"/>
        <v>41</v>
      </c>
      <c r="B49" s="46" t="s">
        <v>66</v>
      </c>
      <c r="C49" s="193">
        <v>5</v>
      </c>
      <c r="D49" s="191">
        <v>0.9</v>
      </c>
      <c r="E49" s="184">
        <f t="shared" si="2"/>
        <v>4.5</v>
      </c>
    </row>
    <row r="50" spans="1:5" ht="24">
      <c r="A50" s="45">
        <f t="shared" si="3"/>
        <v>42</v>
      </c>
      <c r="B50" s="46" t="s">
        <v>67</v>
      </c>
      <c r="C50" s="190">
        <v>5</v>
      </c>
      <c r="D50" s="191">
        <v>0.9</v>
      </c>
      <c r="E50" s="184">
        <f t="shared" si="2"/>
        <v>4.5</v>
      </c>
    </row>
    <row r="51" spans="1:5">
      <c r="A51" s="45">
        <f t="shared" si="3"/>
        <v>43</v>
      </c>
      <c r="B51" s="46" t="s">
        <v>68</v>
      </c>
      <c r="C51" s="193">
        <v>30</v>
      </c>
      <c r="D51" s="191">
        <v>0.4</v>
      </c>
      <c r="E51" s="184">
        <f t="shared" si="2"/>
        <v>12</v>
      </c>
    </row>
    <row r="52" spans="1:5">
      <c r="A52" s="45">
        <f t="shared" si="3"/>
        <v>44</v>
      </c>
      <c r="B52" s="46" t="s">
        <v>69</v>
      </c>
      <c r="C52" s="193">
        <v>400</v>
      </c>
      <c r="D52" s="191">
        <v>0.15</v>
      </c>
      <c r="E52" s="184">
        <f t="shared" si="2"/>
        <v>60</v>
      </c>
    </row>
    <row r="53" spans="1:5" ht="24">
      <c r="A53" s="45">
        <f t="shared" si="3"/>
        <v>45</v>
      </c>
      <c r="B53" s="46" t="s">
        <v>70</v>
      </c>
      <c r="C53" s="193">
        <v>600</v>
      </c>
      <c r="D53" s="191">
        <v>0.35</v>
      </c>
      <c r="E53" s="184">
        <f t="shared" si="2"/>
        <v>210</v>
      </c>
    </row>
    <row r="54" spans="1:5">
      <c r="A54" s="45">
        <f t="shared" si="3"/>
        <v>46</v>
      </c>
      <c r="B54" s="46" t="s">
        <v>71</v>
      </c>
      <c r="C54" s="193">
        <v>30</v>
      </c>
      <c r="D54" s="191">
        <v>0.25</v>
      </c>
      <c r="E54" s="184">
        <f t="shared" si="2"/>
        <v>7.5</v>
      </c>
    </row>
    <row r="55" spans="1:5" ht="36">
      <c r="A55" s="45">
        <f t="shared" si="3"/>
        <v>47</v>
      </c>
      <c r="B55" s="46" t="s">
        <v>72</v>
      </c>
      <c r="C55" s="193">
        <v>25</v>
      </c>
      <c r="D55" s="191">
        <v>3.5</v>
      </c>
      <c r="E55" s="184">
        <f t="shared" si="2"/>
        <v>87.5</v>
      </c>
    </row>
    <row r="56" spans="1:5" ht="24">
      <c r="A56" s="45">
        <f t="shared" si="3"/>
        <v>48</v>
      </c>
      <c r="B56" s="46" t="s">
        <v>73</v>
      </c>
      <c r="C56" s="193">
        <v>0</v>
      </c>
      <c r="D56" s="191">
        <v>1.85</v>
      </c>
      <c r="E56" s="184">
        <f t="shared" si="2"/>
        <v>0</v>
      </c>
    </row>
    <row r="57" spans="1:5" ht="24">
      <c r="A57" s="45">
        <f t="shared" si="3"/>
        <v>49</v>
      </c>
      <c r="B57" s="46" t="s">
        <v>74</v>
      </c>
      <c r="C57" s="193">
        <v>5</v>
      </c>
      <c r="D57" s="191">
        <v>0.7</v>
      </c>
      <c r="E57" s="184">
        <f t="shared" si="2"/>
        <v>3.5</v>
      </c>
    </row>
    <row r="58" spans="1:5" ht="24">
      <c r="A58" s="45">
        <f t="shared" si="3"/>
        <v>50</v>
      </c>
      <c r="B58" s="46" t="s">
        <v>75</v>
      </c>
      <c r="C58" s="193">
        <v>0</v>
      </c>
      <c r="D58" s="191">
        <v>2.0499999999999998</v>
      </c>
      <c r="E58" s="184">
        <f t="shared" si="2"/>
        <v>0</v>
      </c>
    </row>
    <row r="59" spans="1:5" ht="90">
      <c r="A59" s="45">
        <f t="shared" si="3"/>
        <v>51</v>
      </c>
      <c r="B59" s="78" t="s">
        <v>145</v>
      </c>
      <c r="C59" s="190">
        <v>1</v>
      </c>
      <c r="D59" s="191">
        <v>165</v>
      </c>
      <c r="E59" s="184">
        <f t="shared" si="2"/>
        <v>165</v>
      </c>
    </row>
    <row r="60" spans="1:5">
      <c r="A60" s="45">
        <f t="shared" si="3"/>
        <v>52</v>
      </c>
      <c r="B60" s="46" t="s">
        <v>76</v>
      </c>
      <c r="C60" s="190">
        <v>100</v>
      </c>
      <c r="D60" s="191">
        <v>0.69</v>
      </c>
      <c r="E60" s="184">
        <f t="shared" si="2"/>
        <v>69</v>
      </c>
    </row>
    <row r="61" spans="1:5">
      <c r="A61" s="45">
        <f t="shared" si="3"/>
        <v>53</v>
      </c>
      <c r="B61" s="46" t="s">
        <v>77</v>
      </c>
      <c r="C61" s="190">
        <v>300</v>
      </c>
      <c r="D61" s="191">
        <v>0.17</v>
      </c>
      <c r="E61" s="184">
        <f t="shared" si="2"/>
        <v>51.000000000000007</v>
      </c>
    </row>
    <row r="62" spans="1:5">
      <c r="A62" s="45">
        <f t="shared" si="3"/>
        <v>54</v>
      </c>
      <c r="B62" s="46" t="s">
        <v>78</v>
      </c>
      <c r="C62" s="190">
        <v>250</v>
      </c>
      <c r="D62" s="191">
        <v>0.17</v>
      </c>
      <c r="E62" s="184">
        <f t="shared" si="2"/>
        <v>42.5</v>
      </c>
    </row>
    <row r="63" spans="1:5">
      <c r="A63" s="45">
        <f t="shared" si="3"/>
        <v>55</v>
      </c>
      <c r="B63" s="46" t="s">
        <v>79</v>
      </c>
      <c r="C63" s="190">
        <v>3000</v>
      </c>
      <c r="D63" s="191">
        <v>0.17</v>
      </c>
      <c r="E63" s="184">
        <f t="shared" si="2"/>
        <v>510.00000000000006</v>
      </c>
    </row>
    <row r="64" spans="1:5" ht="36">
      <c r="A64" s="45">
        <f t="shared" si="3"/>
        <v>56</v>
      </c>
      <c r="B64" s="46" t="s">
        <v>80</v>
      </c>
      <c r="C64" s="190">
        <v>100</v>
      </c>
      <c r="D64" s="191">
        <v>0.6</v>
      </c>
      <c r="E64" s="184">
        <f t="shared" si="2"/>
        <v>60</v>
      </c>
    </row>
    <row r="65" spans="1:5" ht="36">
      <c r="A65" s="45">
        <f t="shared" si="3"/>
        <v>57</v>
      </c>
      <c r="B65" s="46" t="s">
        <v>82</v>
      </c>
      <c r="C65" s="193">
        <v>250</v>
      </c>
      <c r="D65" s="191">
        <v>1.3</v>
      </c>
      <c r="E65" s="184">
        <f t="shared" si="2"/>
        <v>325</v>
      </c>
    </row>
    <row r="66" spans="1:5">
      <c r="A66" s="45">
        <f t="shared" si="3"/>
        <v>58</v>
      </c>
      <c r="B66" s="46" t="s">
        <v>83</v>
      </c>
      <c r="C66" s="193">
        <v>0</v>
      </c>
      <c r="D66" s="191">
        <v>0.05</v>
      </c>
      <c r="E66" s="184">
        <f t="shared" si="2"/>
        <v>0</v>
      </c>
    </row>
    <row r="67" spans="1:5">
      <c r="A67" s="45">
        <f t="shared" si="3"/>
        <v>59</v>
      </c>
      <c r="B67" s="46" t="s">
        <v>84</v>
      </c>
      <c r="C67" s="193">
        <v>150</v>
      </c>
      <c r="D67" s="191">
        <v>0.28999999999999998</v>
      </c>
      <c r="E67" s="184">
        <f t="shared" si="2"/>
        <v>43.5</v>
      </c>
    </row>
    <row r="68" spans="1:5">
      <c r="A68" s="45">
        <f t="shared" si="3"/>
        <v>60</v>
      </c>
      <c r="B68" s="46" t="s">
        <v>85</v>
      </c>
      <c r="C68" s="190">
        <v>100</v>
      </c>
      <c r="D68" s="191">
        <v>0.59</v>
      </c>
      <c r="E68" s="184">
        <f t="shared" si="2"/>
        <v>59</v>
      </c>
    </row>
    <row r="69" spans="1:5" ht="24">
      <c r="A69" s="45">
        <f t="shared" si="3"/>
        <v>61</v>
      </c>
      <c r="B69" s="46" t="s">
        <v>86</v>
      </c>
      <c r="C69" s="190">
        <v>40</v>
      </c>
      <c r="D69" s="191">
        <v>5.6</v>
      </c>
      <c r="E69" s="184">
        <f t="shared" si="2"/>
        <v>224</v>
      </c>
    </row>
    <row r="70" spans="1:5" ht="24">
      <c r="A70" s="45">
        <f t="shared" si="3"/>
        <v>62</v>
      </c>
      <c r="B70" s="46" t="s">
        <v>87</v>
      </c>
      <c r="C70" s="190">
        <v>50</v>
      </c>
      <c r="D70" s="191">
        <v>5.4</v>
      </c>
      <c r="E70" s="184">
        <f t="shared" si="2"/>
        <v>270</v>
      </c>
    </row>
    <row r="71" spans="1:5">
      <c r="A71" s="45">
        <f t="shared" si="3"/>
        <v>63</v>
      </c>
      <c r="B71" s="46" t="s">
        <v>88</v>
      </c>
      <c r="C71" s="190">
        <v>0</v>
      </c>
      <c r="D71" s="191">
        <v>1</v>
      </c>
      <c r="E71" s="184">
        <f t="shared" si="2"/>
        <v>0</v>
      </c>
    </row>
    <row r="72" spans="1:5" ht="24">
      <c r="A72" s="45">
        <f t="shared" si="3"/>
        <v>64</v>
      </c>
      <c r="B72" s="46" t="s">
        <v>89</v>
      </c>
      <c r="C72" s="190">
        <v>0</v>
      </c>
      <c r="D72" s="191">
        <v>2.2000000000000002</v>
      </c>
      <c r="E72" s="184">
        <f t="shared" si="2"/>
        <v>0</v>
      </c>
    </row>
    <row r="73" spans="1:5" ht="24">
      <c r="A73" s="45">
        <f t="shared" si="3"/>
        <v>65</v>
      </c>
      <c r="B73" s="46" t="s">
        <v>90</v>
      </c>
      <c r="C73" s="116">
        <v>30</v>
      </c>
      <c r="D73" s="191">
        <v>3.9</v>
      </c>
      <c r="E73" s="184">
        <f t="shared" ref="E73:E91" si="4">C73*D73</f>
        <v>117</v>
      </c>
    </row>
    <row r="74" spans="1:5" ht="24">
      <c r="A74" s="45">
        <f t="shared" ref="A74:A90" si="5">A73+1</f>
        <v>66</v>
      </c>
      <c r="B74" s="46" t="s">
        <v>91</v>
      </c>
      <c r="C74" s="116">
        <v>0</v>
      </c>
      <c r="D74" s="191">
        <v>2</v>
      </c>
      <c r="E74" s="184">
        <f t="shared" si="4"/>
        <v>0</v>
      </c>
    </row>
    <row r="75" spans="1:5" ht="24">
      <c r="A75" s="45">
        <f t="shared" si="5"/>
        <v>67</v>
      </c>
      <c r="B75" s="46" t="s">
        <v>92</v>
      </c>
      <c r="C75" s="116">
        <v>0</v>
      </c>
      <c r="D75" s="191">
        <v>1.29</v>
      </c>
      <c r="E75" s="184">
        <f t="shared" si="4"/>
        <v>0</v>
      </c>
    </row>
    <row r="76" spans="1:5" ht="24">
      <c r="A76" s="45">
        <f t="shared" si="5"/>
        <v>68</v>
      </c>
      <c r="B76" s="46" t="s">
        <v>93</v>
      </c>
      <c r="C76" s="190">
        <v>1500</v>
      </c>
      <c r="D76" s="191">
        <v>0.03</v>
      </c>
      <c r="E76" s="184">
        <f t="shared" si="4"/>
        <v>45</v>
      </c>
    </row>
    <row r="77" spans="1:5" ht="24">
      <c r="A77" s="45">
        <f t="shared" si="5"/>
        <v>69</v>
      </c>
      <c r="B77" s="46" t="s">
        <v>94</v>
      </c>
      <c r="C77" s="116">
        <v>600</v>
      </c>
      <c r="D77" s="191">
        <v>0.09</v>
      </c>
      <c r="E77" s="184">
        <f t="shared" si="4"/>
        <v>54</v>
      </c>
    </row>
    <row r="78" spans="1:5" ht="24">
      <c r="A78" s="45">
        <f t="shared" si="5"/>
        <v>70</v>
      </c>
      <c r="B78" s="46" t="s">
        <v>95</v>
      </c>
      <c r="C78" s="190">
        <v>150</v>
      </c>
      <c r="D78" s="191">
        <v>0.26</v>
      </c>
      <c r="E78" s="184">
        <f t="shared" si="4"/>
        <v>39</v>
      </c>
    </row>
    <row r="79" spans="1:5" ht="24">
      <c r="A79" s="45">
        <f t="shared" si="5"/>
        <v>71</v>
      </c>
      <c r="B79" s="46" t="s">
        <v>96</v>
      </c>
      <c r="C79" s="190">
        <v>800</v>
      </c>
      <c r="D79" s="191">
        <v>1.25</v>
      </c>
      <c r="E79" s="184">
        <f t="shared" si="4"/>
        <v>1000</v>
      </c>
    </row>
    <row r="80" spans="1:5" ht="24">
      <c r="A80" s="45">
        <f t="shared" si="5"/>
        <v>72</v>
      </c>
      <c r="B80" s="46" t="s">
        <v>97</v>
      </c>
      <c r="C80" s="190">
        <v>0</v>
      </c>
      <c r="D80" s="191">
        <v>0.49</v>
      </c>
      <c r="E80" s="184">
        <f t="shared" si="4"/>
        <v>0</v>
      </c>
    </row>
    <row r="81" spans="1:5" ht="48">
      <c r="A81" s="45">
        <f t="shared" si="5"/>
        <v>73</v>
      </c>
      <c r="B81" s="46" t="s">
        <v>99</v>
      </c>
      <c r="C81" s="116">
        <v>3600</v>
      </c>
      <c r="D81" s="191">
        <v>0.85</v>
      </c>
      <c r="E81" s="184">
        <f t="shared" si="4"/>
        <v>3060</v>
      </c>
    </row>
    <row r="82" spans="1:5">
      <c r="A82" s="45">
        <f t="shared" si="5"/>
        <v>74</v>
      </c>
      <c r="B82" s="90" t="s">
        <v>100</v>
      </c>
      <c r="C82" s="116">
        <v>15</v>
      </c>
      <c r="D82" s="191">
        <v>0.4</v>
      </c>
      <c r="E82" s="184">
        <f t="shared" si="4"/>
        <v>6</v>
      </c>
    </row>
    <row r="83" spans="1:5">
      <c r="A83" s="45">
        <f t="shared" si="5"/>
        <v>75</v>
      </c>
      <c r="B83" s="46" t="s">
        <v>101</v>
      </c>
      <c r="C83" s="116">
        <v>0</v>
      </c>
      <c r="D83" s="191">
        <v>2</v>
      </c>
      <c r="E83" s="184">
        <f t="shared" si="4"/>
        <v>0</v>
      </c>
    </row>
    <row r="84" spans="1:5" ht="24">
      <c r="A84" s="45">
        <f t="shared" si="5"/>
        <v>76</v>
      </c>
      <c r="B84" s="46" t="s">
        <v>102</v>
      </c>
      <c r="C84" s="190">
        <v>0</v>
      </c>
      <c r="D84" s="191">
        <v>0.46</v>
      </c>
      <c r="E84" s="184">
        <f t="shared" si="4"/>
        <v>0</v>
      </c>
    </row>
    <row r="85" spans="1:5" ht="24">
      <c r="A85" s="45">
        <f t="shared" si="5"/>
        <v>77</v>
      </c>
      <c r="B85" s="46" t="s">
        <v>103</v>
      </c>
      <c r="C85" s="190">
        <v>0</v>
      </c>
      <c r="D85" s="191">
        <v>4.4000000000000004</v>
      </c>
      <c r="E85" s="184">
        <f t="shared" si="4"/>
        <v>0</v>
      </c>
    </row>
    <row r="86" spans="1:5">
      <c r="A86" s="75">
        <f t="shared" si="5"/>
        <v>78</v>
      </c>
      <c r="B86" s="46" t="s">
        <v>104</v>
      </c>
      <c r="C86" s="190">
        <v>4</v>
      </c>
      <c r="D86" s="191">
        <v>5.9</v>
      </c>
      <c r="E86" s="184">
        <f t="shared" si="4"/>
        <v>23.6</v>
      </c>
    </row>
    <row r="87" spans="1:5" ht="24">
      <c r="A87" s="45">
        <f t="shared" si="5"/>
        <v>79</v>
      </c>
      <c r="B87" s="46" t="s">
        <v>106</v>
      </c>
      <c r="C87" s="190">
        <v>0</v>
      </c>
      <c r="D87" s="191">
        <v>0.4</v>
      </c>
      <c r="E87" s="184">
        <f t="shared" si="4"/>
        <v>0</v>
      </c>
    </row>
    <row r="88" spans="1:5" ht="24">
      <c r="A88" s="45">
        <f t="shared" si="5"/>
        <v>80</v>
      </c>
      <c r="B88" s="46" t="s">
        <v>107</v>
      </c>
      <c r="C88" s="190">
        <v>0</v>
      </c>
      <c r="D88" s="191">
        <v>0.5</v>
      </c>
      <c r="E88" s="184">
        <f t="shared" si="4"/>
        <v>0</v>
      </c>
    </row>
    <row r="89" spans="1:5" ht="24">
      <c r="A89" s="45">
        <f t="shared" si="5"/>
        <v>81</v>
      </c>
      <c r="B89" s="46" t="s">
        <v>108</v>
      </c>
      <c r="C89" s="116">
        <v>0</v>
      </c>
      <c r="D89" s="191">
        <v>0.4</v>
      </c>
      <c r="E89" s="184">
        <f t="shared" si="4"/>
        <v>0</v>
      </c>
    </row>
    <row r="90" spans="1:5" ht="24">
      <c r="A90" s="45">
        <f t="shared" si="5"/>
        <v>82</v>
      </c>
      <c r="B90" s="46" t="s">
        <v>109</v>
      </c>
      <c r="C90" s="116">
        <v>30</v>
      </c>
      <c r="D90" s="191">
        <v>1.5</v>
      </c>
      <c r="E90" s="184">
        <f t="shared" si="4"/>
        <v>45</v>
      </c>
    </row>
    <row r="91" spans="1:5" ht="34.9" customHeight="1">
      <c r="A91" s="45">
        <v>83</v>
      </c>
      <c r="B91" s="76" t="s">
        <v>110</v>
      </c>
      <c r="C91" s="116">
        <v>30</v>
      </c>
      <c r="D91" s="191">
        <v>0.7</v>
      </c>
      <c r="E91" s="184">
        <f t="shared" si="4"/>
        <v>21</v>
      </c>
    </row>
    <row r="92" spans="1:5" ht="21" customHeight="1">
      <c r="A92" s="45"/>
      <c r="B92" s="194" t="s">
        <v>111</v>
      </c>
      <c r="C92" s="119"/>
      <c r="D92" s="145"/>
      <c r="E92" s="195">
        <f>SUM(E9:E91)</f>
        <v>12080.550000000001</v>
      </c>
    </row>
    <row r="93" spans="1:5">
      <c r="B93" s="196" t="s">
        <v>146</v>
      </c>
      <c r="C93" s="197"/>
      <c r="D93" s="198">
        <v>0.24</v>
      </c>
      <c r="E93" s="195">
        <f>E92*24/100</f>
        <v>2899.3320000000003</v>
      </c>
    </row>
    <row r="94" spans="1:5" s="199" customFormat="1" ht="18.75">
      <c r="B94" s="200" t="s">
        <v>147</v>
      </c>
      <c r="C94" s="201"/>
      <c r="D94" s="201"/>
      <c r="E94" s="202">
        <f>E92+E93</f>
        <v>14979.882000000001</v>
      </c>
    </row>
    <row r="95" spans="1:5">
      <c r="E95" s="203"/>
    </row>
    <row r="96" spans="1:5">
      <c r="E96" s="203"/>
    </row>
    <row r="97" spans="5:5">
      <c r="E97" s="203"/>
    </row>
    <row r="98" spans="5:5">
      <c r="E98" s="203"/>
    </row>
    <row r="99" spans="5:5">
      <c r="E99" s="203"/>
    </row>
    <row r="100" spans="5:5">
      <c r="E100" s="203"/>
    </row>
    <row r="101" spans="5:5">
      <c r="E101" s="203"/>
    </row>
    <row r="102" spans="5:5">
      <c r="E102" s="203"/>
    </row>
    <row r="103" spans="5:5">
      <c r="E103" s="203"/>
    </row>
    <row r="104" spans="5:5">
      <c r="E104" s="203"/>
    </row>
    <row r="105" spans="5:5">
      <c r="E105" s="203"/>
    </row>
    <row r="106" spans="5:5">
      <c r="E106" s="203"/>
    </row>
    <row r="107" spans="5:5">
      <c r="E107" s="203"/>
    </row>
    <row r="108" spans="5:5">
      <c r="E108" s="203"/>
    </row>
    <row r="109" spans="5:5">
      <c r="E109" s="203"/>
    </row>
    <row r="110" spans="5:5">
      <c r="E110" s="203"/>
    </row>
    <row r="111" spans="5:5">
      <c r="E111" s="203"/>
    </row>
    <row r="112" spans="5:5">
      <c r="E112" s="203"/>
    </row>
    <row r="113" spans="5:5">
      <c r="E113" s="203"/>
    </row>
    <row r="114" spans="5:5">
      <c r="E114" s="203"/>
    </row>
    <row r="115" spans="5:5">
      <c r="E115" s="203"/>
    </row>
    <row r="116" spans="5:5">
      <c r="E116" s="203"/>
    </row>
    <row r="117" spans="5:5">
      <c r="E117" s="203"/>
    </row>
    <row r="118" spans="5:5">
      <c r="E118" s="203"/>
    </row>
    <row r="119" spans="5:5">
      <c r="E119" s="203"/>
    </row>
    <row r="120" spans="5:5">
      <c r="E120" s="203"/>
    </row>
    <row r="121" spans="5:5">
      <c r="E121" s="203"/>
    </row>
    <row r="122" spans="5:5">
      <c r="E122" s="203"/>
    </row>
    <row r="123" spans="5:5">
      <c r="E123" s="203"/>
    </row>
    <row r="124" spans="5:5">
      <c r="E124" s="203"/>
    </row>
    <row r="125" spans="5:5">
      <c r="E125" s="203"/>
    </row>
    <row r="126" spans="5:5">
      <c r="E126" s="203"/>
    </row>
    <row r="127" spans="5:5">
      <c r="E127" s="203"/>
    </row>
    <row r="128" spans="5:5">
      <c r="E128" s="203"/>
    </row>
    <row r="129" spans="5:5">
      <c r="E129" s="203"/>
    </row>
    <row r="130" spans="5:5">
      <c r="E130" s="203"/>
    </row>
    <row r="131" spans="5:5">
      <c r="E131" s="203"/>
    </row>
    <row r="132" spans="5:5">
      <c r="E132" s="203"/>
    </row>
    <row r="133" spans="5:5">
      <c r="E133" s="203"/>
    </row>
    <row r="134" spans="5:5">
      <c r="E134" s="203"/>
    </row>
    <row r="135" spans="5:5">
      <c r="E135" s="203"/>
    </row>
    <row r="136" spans="5:5">
      <c r="E136" s="203"/>
    </row>
    <row r="137" spans="5:5">
      <c r="E137" s="203"/>
    </row>
    <row r="138" spans="5:5">
      <c r="E138" s="203"/>
    </row>
    <row r="139" spans="5:5">
      <c r="E139" s="203"/>
    </row>
    <row r="140" spans="5:5">
      <c r="E140" s="203"/>
    </row>
    <row r="141" spans="5:5">
      <c r="E141" s="203"/>
    </row>
    <row r="142" spans="5:5">
      <c r="E142" s="203"/>
    </row>
    <row r="143" spans="5:5">
      <c r="E143" s="203"/>
    </row>
    <row r="144" spans="5:5">
      <c r="E144" s="203"/>
    </row>
    <row r="145" spans="5:5">
      <c r="E145" s="203"/>
    </row>
    <row r="146" spans="5:5">
      <c r="E146" s="203"/>
    </row>
    <row r="147" spans="5:5">
      <c r="E147" s="203"/>
    </row>
    <row r="148" spans="5:5">
      <c r="E148" s="203"/>
    </row>
    <row r="149" spans="5:5">
      <c r="E149" s="203"/>
    </row>
    <row r="150" spans="5:5">
      <c r="E150" s="203"/>
    </row>
    <row r="151" spans="5:5">
      <c r="E151" s="203"/>
    </row>
    <row r="152" spans="5:5">
      <c r="E152" s="203"/>
    </row>
    <row r="153" spans="5:5">
      <c r="E153" s="203"/>
    </row>
    <row r="154" spans="5:5">
      <c r="E154" s="203"/>
    </row>
    <row r="155" spans="5:5">
      <c r="E155" s="203"/>
    </row>
    <row r="156" spans="5:5">
      <c r="E156" s="203"/>
    </row>
    <row r="157" spans="5:5">
      <c r="E157" s="203"/>
    </row>
    <row r="158" spans="5:5">
      <c r="E158" s="203"/>
    </row>
    <row r="159" spans="5:5">
      <c r="E159" s="203"/>
    </row>
    <row r="160" spans="5:5">
      <c r="E160" s="203"/>
    </row>
    <row r="161" spans="5:5">
      <c r="E161" s="203"/>
    </row>
    <row r="162" spans="5:5">
      <c r="E162" s="203"/>
    </row>
    <row r="163" spans="5:5">
      <c r="E163" s="203"/>
    </row>
    <row r="164" spans="5:5">
      <c r="E164" s="203"/>
    </row>
    <row r="165" spans="5:5">
      <c r="E165" s="203"/>
    </row>
    <row r="166" spans="5:5">
      <c r="E166" s="203"/>
    </row>
    <row r="167" spans="5:5">
      <c r="E167" s="203"/>
    </row>
    <row r="168" spans="5:5">
      <c r="E168" s="203"/>
    </row>
    <row r="169" spans="5:5">
      <c r="E169" s="203"/>
    </row>
    <row r="170" spans="5:5">
      <c r="E170" s="203"/>
    </row>
    <row r="171" spans="5:5">
      <c r="E171" s="203"/>
    </row>
    <row r="172" spans="5:5">
      <c r="E172" s="203"/>
    </row>
    <row r="173" spans="5:5">
      <c r="E173" s="203"/>
    </row>
    <row r="174" spans="5:5">
      <c r="E174" s="203"/>
    </row>
    <row r="175" spans="5:5">
      <c r="E175" s="203"/>
    </row>
    <row r="176" spans="5:5">
      <c r="E176" s="203"/>
    </row>
    <row r="177" spans="5:5">
      <c r="E177" s="203"/>
    </row>
    <row r="178" spans="5:5">
      <c r="E178" s="203"/>
    </row>
    <row r="179" spans="5:5">
      <c r="E179" s="203"/>
    </row>
    <row r="180" spans="5:5">
      <c r="E180" s="203"/>
    </row>
    <row r="181" spans="5:5">
      <c r="E181" s="203"/>
    </row>
    <row r="182" spans="5:5">
      <c r="E182" s="203"/>
    </row>
    <row r="183" spans="5:5">
      <c r="E183" s="203"/>
    </row>
    <row r="184" spans="5:5">
      <c r="E184" s="203"/>
    </row>
    <row r="185" spans="5:5">
      <c r="E185" s="203"/>
    </row>
    <row r="186" spans="5:5">
      <c r="E186" s="203"/>
    </row>
    <row r="187" spans="5:5">
      <c r="E187" s="203"/>
    </row>
    <row r="188" spans="5:5">
      <c r="E188" s="203"/>
    </row>
    <row r="189" spans="5:5">
      <c r="E189" s="203"/>
    </row>
    <row r="190" spans="5:5">
      <c r="E190" s="203"/>
    </row>
    <row r="191" spans="5:5">
      <c r="E191" s="203"/>
    </row>
    <row r="192" spans="5:5">
      <c r="E192" s="203"/>
    </row>
    <row r="193" spans="5:5">
      <c r="E193" s="203"/>
    </row>
    <row r="194" spans="5:5">
      <c r="E194" s="203"/>
    </row>
    <row r="195" spans="5:5">
      <c r="E195" s="203"/>
    </row>
    <row r="196" spans="5:5">
      <c r="E196" s="203"/>
    </row>
    <row r="197" spans="5:5">
      <c r="E197" s="203"/>
    </row>
    <row r="198" spans="5:5">
      <c r="E198" s="203"/>
    </row>
    <row r="199" spans="5:5">
      <c r="E199" s="203"/>
    </row>
    <row r="200" spans="5:5">
      <c r="E200" s="203"/>
    </row>
    <row r="201" spans="5:5">
      <c r="E201" s="203"/>
    </row>
    <row r="202" spans="5:5">
      <c r="E202" s="203"/>
    </row>
    <row r="203" spans="5:5">
      <c r="E203" s="203"/>
    </row>
    <row r="204" spans="5:5">
      <c r="E204" s="203"/>
    </row>
    <row r="205" spans="5:5">
      <c r="E205" s="203"/>
    </row>
    <row r="206" spans="5:5">
      <c r="E206" s="203"/>
    </row>
    <row r="207" spans="5:5">
      <c r="E207" s="203"/>
    </row>
    <row r="208" spans="5:5">
      <c r="E208" s="203"/>
    </row>
    <row r="209" spans="5:5">
      <c r="E209" s="203"/>
    </row>
    <row r="210" spans="5:5">
      <c r="E210" s="203"/>
    </row>
    <row r="211" spans="5:5">
      <c r="E211" s="203"/>
    </row>
    <row r="212" spans="5:5">
      <c r="E212" s="203"/>
    </row>
    <row r="213" spans="5:5">
      <c r="E213" s="203"/>
    </row>
  </sheetData>
  <mergeCells count="4">
    <mergeCell ref="A1:L1"/>
    <mergeCell ref="A2:K2"/>
    <mergeCell ref="A3:A7"/>
    <mergeCell ref="B3:B7"/>
  </mergeCells>
  <conditionalFormatting sqref="D92">
    <cfRule type="cellIs" dxfId="1" priority="2" operator="greaterThan">
      <formula>12096</formula>
    </cfRule>
  </conditionalFormatting>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dimension ref="A1:K23"/>
  <sheetViews>
    <sheetView zoomScaleNormal="100" workbookViewId="0">
      <pane ySplit="6" topLeftCell="A7" activePane="bottomLeft" state="frozen"/>
      <selection pane="bottomLeft" activeCell="B23" sqref="B23"/>
    </sheetView>
  </sheetViews>
  <sheetFormatPr defaultColWidth="8.7109375" defaultRowHeight="15"/>
  <cols>
    <col min="1" max="1" width="10" customWidth="1"/>
    <col min="2" max="2" width="27.28515625" customWidth="1"/>
    <col min="3" max="4" width="15.28515625" customWidth="1"/>
    <col min="5" max="5" width="17.28515625" customWidth="1"/>
    <col min="6" max="6" width="17.28515625" style="204" customWidth="1"/>
    <col min="7" max="7" width="15.140625" customWidth="1"/>
    <col min="8" max="8" width="15.5703125" customWidth="1"/>
  </cols>
  <sheetData>
    <row r="1" spans="1:11" ht="15.75">
      <c r="A1" s="410" t="s">
        <v>148</v>
      </c>
      <c r="B1" s="410"/>
      <c r="C1" s="410"/>
      <c r="D1" s="410"/>
      <c r="E1" s="410"/>
      <c r="F1" s="410"/>
      <c r="G1" s="410"/>
      <c r="H1" s="410"/>
      <c r="I1" s="410"/>
      <c r="J1" s="410"/>
      <c r="K1" s="410"/>
    </row>
    <row r="2" spans="1:11" ht="15" customHeight="1">
      <c r="A2" s="408" t="s">
        <v>1</v>
      </c>
      <c r="B2" s="409" t="s">
        <v>2</v>
      </c>
    </row>
    <row r="3" spans="1:11">
      <c r="A3" s="408"/>
      <c r="B3" s="409"/>
    </row>
    <row r="4" spans="1:11">
      <c r="A4" s="408"/>
      <c r="B4" s="409"/>
      <c r="C4" s="205" t="s">
        <v>10</v>
      </c>
      <c r="D4" s="206"/>
      <c r="E4" s="206"/>
      <c r="F4" s="207" t="s">
        <v>10</v>
      </c>
      <c r="G4" s="206"/>
    </row>
    <row r="5" spans="1:11" ht="14.45" customHeight="1">
      <c r="A5" s="408"/>
      <c r="B5" s="409"/>
      <c r="C5" s="205" t="s">
        <v>149</v>
      </c>
      <c r="D5" s="205"/>
      <c r="E5" s="205"/>
      <c r="F5" s="208" t="s">
        <v>150</v>
      </c>
      <c r="G5" s="209"/>
      <c r="H5" s="210"/>
    </row>
    <row r="6" spans="1:11" ht="14.45" customHeight="1">
      <c r="A6" s="408"/>
      <c r="B6" s="409"/>
      <c r="C6" s="211" t="s">
        <v>18</v>
      </c>
      <c r="D6" s="212" t="s">
        <v>135</v>
      </c>
      <c r="E6" s="213" t="s">
        <v>136</v>
      </c>
      <c r="F6" s="214" t="s">
        <v>18</v>
      </c>
      <c r="G6" s="212" t="s">
        <v>135</v>
      </c>
      <c r="H6" s="213" t="s">
        <v>136</v>
      </c>
    </row>
    <row r="7" spans="1:11" ht="34.9" customHeight="1">
      <c r="A7" s="25"/>
      <c r="B7" s="26" t="s">
        <v>20</v>
      </c>
      <c r="C7" s="215"/>
      <c r="D7" s="139"/>
      <c r="E7" s="139"/>
      <c r="F7" s="216"/>
      <c r="G7" s="139"/>
      <c r="H7" s="139"/>
    </row>
    <row r="8" spans="1:11" ht="36">
      <c r="A8" s="45">
        <v>21</v>
      </c>
      <c r="B8" s="46" t="s">
        <v>42</v>
      </c>
      <c r="C8" s="217">
        <v>20</v>
      </c>
      <c r="D8" s="218">
        <v>0.65</v>
      </c>
      <c r="E8" s="218">
        <f t="shared" ref="E8:E20" si="0">C8*D8</f>
        <v>13</v>
      </c>
      <c r="F8" s="219">
        <v>20</v>
      </c>
      <c r="G8" s="218">
        <v>0.65</v>
      </c>
      <c r="H8" s="220">
        <f t="shared" ref="H8:H20" si="1">F8*G8</f>
        <v>13</v>
      </c>
    </row>
    <row r="9" spans="1:11" ht="24">
      <c r="A9" s="45">
        <f>A8+1</f>
        <v>22</v>
      </c>
      <c r="B9" s="46" t="s">
        <v>43</v>
      </c>
      <c r="C9" s="217">
        <v>30</v>
      </c>
      <c r="D9" s="218">
        <v>2.5</v>
      </c>
      <c r="E9" s="218">
        <f t="shared" si="0"/>
        <v>75</v>
      </c>
      <c r="F9" s="219">
        <v>30</v>
      </c>
      <c r="G9" s="218">
        <v>2.5</v>
      </c>
      <c r="H9" s="220">
        <f t="shared" si="1"/>
        <v>75</v>
      </c>
    </row>
    <row r="10" spans="1:11" ht="24">
      <c r="A10" s="45">
        <v>24</v>
      </c>
      <c r="B10" s="46" t="s">
        <v>46</v>
      </c>
      <c r="C10" s="217">
        <v>10</v>
      </c>
      <c r="D10" s="218">
        <v>1</v>
      </c>
      <c r="E10" s="218">
        <f t="shared" si="0"/>
        <v>10</v>
      </c>
      <c r="F10" s="219">
        <v>10</v>
      </c>
      <c r="G10" s="218">
        <v>1</v>
      </c>
      <c r="H10" s="220">
        <f t="shared" si="1"/>
        <v>10</v>
      </c>
    </row>
    <row r="11" spans="1:11" ht="24">
      <c r="A11" s="45">
        <v>37</v>
      </c>
      <c r="B11" s="46" t="s">
        <v>62</v>
      </c>
      <c r="C11" s="217">
        <v>15</v>
      </c>
      <c r="D11" s="218">
        <v>2.8</v>
      </c>
      <c r="E11" s="218">
        <f t="shared" si="0"/>
        <v>42</v>
      </c>
      <c r="F11" s="219">
        <v>15</v>
      </c>
      <c r="G11" s="218">
        <v>2.8</v>
      </c>
      <c r="H11" s="220">
        <f t="shared" si="1"/>
        <v>42</v>
      </c>
    </row>
    <row r="12" spans="1:11" ht="36">
      <c r="A12" s="45">
        <v>48</v>
      </c>
      <c r="B12" s="46" t="s">
        <v>73</v>
      </c>
      <c r="C12" s="217">
        <v>10</v>
      </c>
      <c r="D12" s="218">
        <v>1.85</v>
      </c>
      <c r="E12" s="218">
        <f t="shared" si="0"/>
        <v>18.5</v>
      </c>
      <c r="F12" s="219">
        <v>10</v>
      </c>
      <c r="G12" s="218">
        <v>1.85</v>
      </c>
      <c r="H12" s="220">
        <f t="shared" si="1"/>
        <v>18.5</v>
      </c>
    </row>
    <row r="13" spans="1:11" ht="24">
      <c r="A13" s="45">
        <v>50</v>
      </c>
      <c r="B13" s="46" t="s">
        <v>75</v>
      </c>
      <c r="C13" s="217">
        <v>20</v>
      </c>
      <c r="D13" s="218">
        <v>2.0499999999999998</v>
      </c>
      <c r="E13" s="218">
        <f t="shared" si="0"/>
        <v>41</v>
      </c>
      <c r="F13" s="219">
        <v>20</v>
      </c>
      <c r="G13" s="218">
        <v>2.0499999999999998</v>
      </c>
      <c r="H13" s="220">
        <f t="shared" si="1"/>
        <v>41</v>
      </c>
    </row>
    <row r="14" spans="1:11">
      <c r="A14" s="45">
        <v>58</v>
      </c>
      <c r="B14" s="46" t="s">
        <v>83</v>
      </c>
      <c r="C14" s="217">
        <v>100</v>
      </c>
      <c r="D14" s="218">
        <v>0.05</v>
      </c>
      <c r="E14" s="218">
        <f t="shared" si="0"/>
        <v>5</v>
      </c>
      <c r="F14" s="219">
        <v>100</v>
      </c>
      <c r="G14" s="218">
        <v>0.05</v>
      </c>
      <c r="H14" s="220">
        <f t="shared" si="1"/>
        <v>5</v>
      </c>
    </row>
    <row r="15" spans="1:11" ht="24">
      <c r="A15" s="45">
        <v>64</v>
      </c>
      <c r="B15" s="46" t="s">
        <v>89</v>
      </c>
      <c r="C15" s="217">
        <v>20</v>
      </c>
      <c r="D15" s="218">
        <v>2.2000000000000002</v>
      </c>
      <c r="E15" s="218">
        <f t="shared" si="0"/>
        <v>44</v>
      </c>
      <c r="F15" s="219">
        <v>20</v>
      </c>
      <c r="G15" s="218">
        <v>2.2000000000000002</v>
      </c>
      <c r="H15" s="220">
        <f t="shared" si="1"/>
        <v>44</v>
      </c>
    </row>
    <row r="16" spans="1:11">
      <c r="A16" s="45">
        <v>75</v>
      </c>
      <c r="B16" s="46" t="s">
        <v>101</v>
      </c>
      <c r="C16" s="217">
        <v>5</v>
      </c>
      <c r="D16" s="218">
        <v>2</v>
      </c>
      <c r="E16" s="218">
        <f t="shared" si="0"/>
        <v>10</v>
      </c>
      <c r="F16" s="219">
        <v>5</v>
      </c>
      <c r="G16" s="218">
        <v>2</v>
      </c>
      <c r="H16" s="220">
        <f t="shared" si="1"/>
        <v>10</v>
      </c>
    </row>
    <row r="17" spans="1:8" ht="24">
      <c r="A17" s="45">
        <f>A16+1</f>
        <v>76</v>
      </c>
      <c r="B17" s="46" t="s">
        <v>102</v>
      </c>
      <c r="C17" s="217">
        <v>20</v>
      </c>
      <c r="D17" s="218">
        <v>0.46</v>
      </c>
      <c r="E17" s="218">
        <f t="shared" si="0"/>
        <v>9.2000000000000011</v>
      </c>
      <c r="F17" s="219">
        <v>20</v>
      </c>
      <c r="G17" s="218">
        <v>0.46</v>
      </c>
      <c r="H17" s="220">
        <f t="shared" si="1"/>
        <v>9.2000000000000011</v>
      </c>
    </row>
    <row r="18" spans="1:8" ht="24">
      <c r="A18" s="45">
        <f>A17+1</f>
        <v>77</v>
      </c>
      <c r="B18" s="46" t="s">
        <v>103</v>
      </c>
      <c r="C18" s="217">
        <v>5</v>
      </c>
      <c r="D18" s="218">
        <v>4.4000000000000004</v>
      </c>
      <c r="E18" s="218">
        <f t="shared" si="0"/>
        <v>22</v>
      </c>
      <c r="F18" s="219">
        <v>5</v>
      </c>
      <c r="G18" s="218">
        <v>4.4000000000000004</v>
      </c>
      <c r="H18" s="220">
        <f t="shared" si="1"/>
        <v>22</v>
      </c>
    </row>
    <row r="19" spans="1:8" ht="24">
      <c r="A19" s="45">
        <v>79</v>
      </c>
      <c r="B19" s="46" t="s">
        <v>106</v>
      </c>
      <c r="C19" s="217">
        <v>50</v>
      </c>
      <c r="D19" s="218">
        <v>0.4</v>
      </c>
      <c r="E19" s="218">
        <f t="shared" si="0"/>
        <v>20</v>
      </c>
      <c r="F19" s="219">
        <v>50</v>
      </c>
      <c r="G19" s="218">
        <v>0.4</v>
      </c>
      <c r="H19" s="220">
        <f t="shared" si="1"/>
        <v>20</v>
      </c>
    </row>
    <row r="20" spans="1:8" s="225" customFormat="1" ht="24">
      <c r="A20" s="45">
        <f>A19+1</f>
        <v>80</v>
      </c>
      <c r="B20" s="46" t="s">
        <v>107</v>
      </c>
      <c r="C20" s="221">
        <v>20</v>
      </c>
      <c r="D20" s="222">
        <v>0.5</v>
      </c>
      <c r="E20" s="222">
        <f t="shared" si="0"/>
        <v>10</v>
      </c>
      <c r="F20" s="223">
        <v>20</v>
      </c>
      <c r="G20" s="222">
        <v>0.5</v>
      </c>
      <c r="H20" s="224">
        <f t="shared" si="1"/>
        <v>10</v>
      </c>
    </row>
    <row r="21" spans="1:8" ht="33.6" customHeight="1">
      <c r="A21" s="226"/>
      <c r="B21" s="227" t="s">
        <v>111</v>
      </c>
      <c r="C21" s="206"/>
      <c r="D21" s="218">
        <f>SUM(D8:D20)</f>
        <v>20.86</v>
      </c>
      <c r="E21" s="228">
        <f>SUM(E8:E20)</f>
        <v>319.7</v>
      </c>
      <c r="F21" s="227" t="s">
        <v>111</v>
      </c>
      <c r="G21" s="218">
        <f>SUM(G8:G20)</f>
        <v>20.86</v>
      </c>
      <c r="H21" s="229">
        <f>SUM(H8:H20)</f>
        <v>319.7</v>
      </c>
    </row>
    <row r="22" spans="1:8" ht="21.6" customHeight="1">
      <c r="B22" s="230" t="s">
        <v>146</v>
      </c>
      <c r="C22" s="231"/>
      <c r="D22" s="232">
        <v>0.24</v>
      </c>
      <c r="E22" s="229">
        <f>E21*24/100</f>
        <v>76.727999999999994</v>
      </c>
      <c r="F22" s="230" t="s">
        <v>146</v>
      </c>
      <c r="G22" s="232">
        <v>0.24</v>
      </c>
      <c r="H22" s="229">
        <f>H21*24/100</f>
        <v>76.727999999999994</v>
      </c>
    </row>
    <row r="23" spans="1:8" ht="21" customHeight="1">
      <c r="B23" s="233" t="s">
        <v>147</v>
      </c>
      <c r="C23" s="231"/>
      <c r="D23" s="231"/>
      <c r="E23" s="234">
        <f>E21+E22</f>
        <v>396.428</v>
      </c>
      <c r="F23" s="233" t="s">
        <v>147</v>
      </c>
      <c r="G23" s="231"/>
      <c r="H23" s="235">
        <f>H21+H22</f>
        <v>396.428</v>
      </c>
    </row>
  </sheetData>
  <mergeCells count="3">
    <mergeCell ref="A1:K1"/>
    <mergeCell ref="A2:A6"/>
    <mergeCell ref="B2:B6"/>
  </mergeCells>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4.xml><?xml version="1.0" encoding="utf-8"?>
<worksheet xmlns="http://schemas.openxmlformats.org/spreadsheetml/2006/main" xmlns:r="http://schemas.openxmlformats.org/officeDocument/2006/relationships">
  <dimension ref="A1:J48"/>
  <sheetViews>
    <sheetView topLeftCell="A22" zoomScaleNormal="100" workbookViewId="0">
      <selection activeCell="C15" sqref="C15"/>
    </sheetView>
  </sheetViews>
  <sheetFormatPr defaultColWidth="8.7109375" defaultRowHeight="15"/>
  <cols>
    <col min="1" max="1" width="6.140625" customWidth="1"/>
    <col min="2" max="2" width="26.5703125" customWidth="1"/>
    <col min="3" max="3" width="14.7109375" customWidth="1"/>
    <col min="4" max="4" width="16.140625" style="220" customWidth="1"/>
    <col min="5" max="5" width="17.7109375" style="236" customWidth="1"/>
  </cols>
  <sheetData>
    <row r="1" spans="1:10" ht="15.75">
      <c r="A1" s="410" t="s">
        <v>151</v>
      </c>
      <c r="B1" s="410"/>
      <c r="C1" s="410"/>
      <c r="D1" s="410"/>
      <c r="E1" s="410"/>
      <c r="F1" s="410"/>
      <c r="G1" s="410"/>
    </row>
    <row r="2" spans="1:10" ht="15" customHeight="1">
      <c r="A2" s="408" t="s">
        <v>1</v>
      </c>
      <c r="B2" s="409" t="s">
        <v>2</v>
      </c>
    </row>
    <row r="3" spans="1:10">
      <c r="A3" s="408"/>
      <c r="B3" s="409"/>
    </row>
    <row r="4" spans="1:10">
      <c r="A4" s="408"/>
      <c r="B4" s="409"/>
      <c r="C4" s="411" t="s">
        <v>152</v>
      </c>
      <c r="D4" s="411"/>
    </row>
    <row r="5" spans="1:10" ht="14.45" customHeight="1">
      <c r="A5" s="408"/>
      <c r="B5" s="409"/>
      <c r="C5" s="206"/>
      <c r="D5" s="218"/>
    </row>
    <row r="6" spans="1:10" ht="21.6" customHeight="1">
      <c r="A6" s="408"/>
      <c r="B6" s="409"/>
      <c r="C6" s="211" t="s">
        <v>18</v>
      </c>
      <c r="D6" s="212" t="s">
        <v>135</v>
      </c>
      <c r="E6" s="237" t="s">
        <v>136</v>
      </c>
    </row>
    <row r="7" spans="1:10" ht="34.5">
      <c r="A7" s="25"/>
      <c r="B7" s="26" t="s">
        <v>20</v>
      </c>
      <c r="C7" s="238"/>
      <c r="D7" s="239"/>
      <c r="E7" s="240"/>
    </row>
    <row r="8" spans="1:10" ht="36">
      <c r="A8" s="45">
        <v>2</v>
      </c>
      <c r="B8" s="46" t="s">
        <v>24</v>
      </c>
      <c r="C8" s="241">
        <v>5</v>
      </c>
      <c r="D8" s="218">
        <v>6.5</v>
      </c>
      <c r="E8" s="203">
        <f t="shared" ref="E8:E45" si="0">C8*D8</f>
        <v>32.5</v>
      </c>
    </row>
    <row r="9" spans="1:10" ht="24">
      <c r="A9" s="45">
        <v>4</v>
      </c>
      <c r="B9" s="46" t="s">
        <v>137</v>
      </c>
      <c r="C9" s="241">
        <v>2</v>
      </c>
      <c r="D9" s="218">
        <v>1.85</v>
      </c>
      <c r="E9" s="203">
        <f t="shared" si="0"/>
        <v>3.7</v>
      </c>
      <c r="J9" s="242"/>
    </row>
    <row r="10" spans="1:10" ht="36">
      <c r="A10" s="45">
        <f>A9+1</f>
        <v>5</v>
      </c>
      <c r="B10" s="64" t="s">
        <v>26</v>
      </c>
      <c r="C10" s="241">
        <v>5</v>
      </c>
      <c r="D10" s="218">
        <v>12.8</v>
      </c>
      <c r="E10" s="203">
        <f t="shared" si="0"/>
        <v>64</v>
      </c>
    </row>
    <row r="11" spans="1:10">
      <c r="A11" s="45">
        <v>11</v>
      </c>
      <c r="B11" s="46" t="s">
        <v>32</v>
      </c>
      <c r="C11" s="241">
        <v>5</v>
      </c>
      <c r="D11" s="218">
        <v>0.3</v>
      </c>
      <c r="E11" s="203">
        <f t="shared" si="0"/>
        <v>1.5</v>
      </c>
    </row>
    <row r="12" spans="1:10">
      <c r="A12" s="45">
        <v>14</v>
      </c>
      <c r="B12" s="46" t="s">
        <v>35</v>
      </c>
      <c r="C12" s="241">
        <v>10</v>
      </c>
      <c r="D12" s="218">
        <v>0.55000000000000004</v>
      </c>
      <c r="E12" s="203">
        <f t="shared" si="0"/>
        <v>5.5</v>
      </c>
    </row>
    <row r="13" spans="1:10" ht="24">
      <c r="A13" s="45">
        <f>A12+1</f>
        <v>15</v>
      </c>
      <c r="B13" s="46" t="s">
        <v>36</v>
      </c>
      <c r="C13" s="241">
        <v>3</v>
      </c>
      <c r="D13" s="218">
        <v>4</v>
      </c>
      <c r="E13" s="203">
        <f t="shared" si="0"/>
        <v>12</v>
      </c>
    </row>
    <row r="14" spans="1:10" ht="36">
      <c r="A14" s="45">
        <v>17</v>
      </c>
      <c r="B14" s="46" t="s">
        <v>38</v>
      </c>
      <c r="C14" s="241">
        <v>10</v>
      </c>
      <c r="D14" s="218">
        <v>2.2000000000000002</v>
      </c>
      <c r="E14" s="203">
        <f t="shared" si="0"/>
        <v>22</v>
      </c>
    </row>
    <row r="15" spans="1:10" ht="113.25">
      <c r="A15" s="45">
        <v>20</v>
      </c>
      <c r="B15" s="71" t="s">
        <v>144</v>
      </c>
      <c r="C15" s="217">
        <v>20</v>
      </c>
      <c r="D15" s="218">
        <v>1.85</v>
      </c>
      <c r="E15" s="203">
        <f t="shared" si="0"/>
        <v>37</v>
      </c>
    </row>
    <row r="16" spans="1:10" ht="36">
      <c r="A16" s="45">
        <f>A15+1</f>
        <v>21</v>
      </c>
      <c r="B16" s="46" t="s">
        <v>42</v>
      </c>
      <c r="C16" s="241">
        <v>5</v>
      </c>
      <c r="D16" s="218">
        <v>0.65</v>
      </c>
      <c r="E16" s="203">
        <f t="shared" si="0"/>
        <v>3.25</v>
      </c>
    </row>
    <row r="17" spans="1:5" ht="24">
      <c r="A17" s="45">
        <f>A16+1</f>
        <v>22</v>
      </c>
      <c r="B17" s="46" t="s">
        <v>43</v>
      </c>
      <c r="C17" s="241">
        <v>1</v>
      </c>
      <c r="D17" s="218">
        <v>2.5</v>
      </c>
      <c r="E17" s="203">
        <f t="shared" si="0"/>
        <v>2.5</v>
      </c>
    </row>
    <row r="18" spans="1:5" ht="24">
      <c r="A18" s="45">
        <v>26</v>
      </c>
      <c r="B18" s="46" t="s">
        <v>48</v>
      </c>
      <c r="C18" s="241">
        <v>1</v>
      </c>
      <c r="D18" s="218">
        <v>1.8</v>
      </c>
      <c r="E18" s="203">
        <f t="shared" si="0"/>
        <v>1.8</v>
      </c>
    </row>
    <row r="19" spans="1:5" ht="36">
      <c r="A19" s="45">
        <v>28</v>
      </c>
      <c r="B19" s="46" t="s">
        <v>50</v>
      </c>
      <c r="C19" s="241">
        <v>20</v>
      </c>
      <c r="D19" s="218">
        <v>0.85</v>
      </c>
      <c r="E19" s="203">
        <f t="shared" si="0"/>
        <v>17</v>
      </c>
    </row>
    <row r="20" spans="1:5" ht="24">
      <c r="A20" s="45">
        <f>A19+1</f>
        <v>29</v>
      </c>
      <c r="B20" s="46" t="s">
        <v>51</v>
      </c>
      <c r="C20" s="241">
        <v>10</v>
      </c>
      <c r="D20" s="218">
        <v>1.4</v>
      </c>
      <c r="E20" s="203">
        <f t="shared" si="0"/>
        <v>14</v>
      </c>
    </row>
    <row r="21" spans="1:5" ht="24">
      <c r="A21" s="45">
        <f>A20+1</f>
        <v>30</v>
      </c>
      <c r="B21" s="46" t="s">
        <v>52</v>
      </c>
      <c r="C21" s="241">
        <v>10</v>
      </c>
      <c r="D21" s="218">
        <v>1.5</v>
      </c>
      <c r="E21" s="203">
        <f t="shared" si="0"/>
        <v>15</v>
      </c>
    </row>
    <row r="22" spans="1:5" ht="24">
      <c r="A22" s="45">
        <f>A21+1</f>
        <v>31</v>
      </c>
      <c r="B22" s="46" t="s">
        <v>53</v>
      </c>
      <c r="C22" s="241">
        <v>10</v>
      </c>
      <c r="D22" s="218">
        <v>1.7</v>
      </c>
      <c r="E22" s="203">
        <f t="shared" si="0"/>
        <v>17</v>
      </c>
    </row>
    <row r="23" spans="1:5" ht="24">
      <c r="A23" s="75">
        <f>A22+1</f>
        <v>32</v>
      </c>
      <c r="B23" s="46" t="s">
        <v>54</v>
      </c>
      <c r="C23" s="241">
        <v>10</v>
      </c>
      <c r="D23" s="218">
        <v>1.8</v>
      </c>
      <c r="E23" s="203">
        <f t="shared" si="0"/>
        <v>18</v>
      </c>
    </row>
    <row r="24" spans="1:5" ht="24">
      <c r="A24" s="45">
        <f>A23+1</f>
        <v>33</v>
      </c>
      <c r="B24" s="46" t="s">
        <v>56</v>
      </c>
      <c r="C24" s="241">
        <v>10</v>
      </c>
      <c r="D24" s="218">
        <v>1.49</v>
      </c>
      <c r="E24" s="203">
        <f t="shared" si="0"/>
        <v>14.9</v>
      </c>
    </row>
    <row r="25" spans="1:5" ht="48">
      <c r="A25" s="45">
        <v>36</v>
      </c>
      <c r="B25" s="46" t="s">
        <v>61</v>
      </c>
      <c r="C25" s="241">
        <v>6</v>
      </c>
      <c r="D25" s="218">
        <v>0.5</v>
      </c>
      <c r="E25" s="203">
        <f t="shared" si="0"/>
        <v>3</v>
      </c>
    </row>
    <row r="26" spans="1:5" ht="24">
      <c r="A26" s="45">
        <f>A25+1</f>
        <v>37</v>
      </c>
      <c r="B26" s="46" t="s">
        <v>62</v>
      </c>
      <c r="C26" s="241">
        <v>2</v>
      </c>
      <c r="D26" s="218">
        <v>2.8</v>
      </c>
      <c r="E26" s="203">
        <f t="shared" si="0"/>
        <v>5.6</v>
      </c>
    </row>
    <row r="27" spans="1:5" ht="36">
      <c r="A27" s="45">
        <f>A26+1</f>
        <v>38</v>
      </c>
      <c r="B27" s="46" t="s">
        <v>63</v>
      </c>
      <c r="C27" s="241">
        <v>3</v>
      </c>
      <c r="D27" s="218">
        <v>0.8</v>
      </c>
      <c r="E27" s="203">
        <f t="shared" si="0"/>
        <v>2.4000000000000004</v>
      </c>
    </row>
    <row r="28" spans="1:5" ht="36">
      <c r="A28" s="45">
        <f>A27+1</f>
        <v>39</v>
      </c>
      <c r="B28" s="46" t="s">
        <v>64</v>
      </c>
      <c r="C28" s="241">
        <v>3</v>
      </c>
      <c r="D28" s="218">
        <v>0.8</v>
      </c>
      <c r="E28" s="203">
        <f t="shared" si="0"/>
        <v>2.4000000000000004</v>
      </c>
    </row>
    <row r="29" spans="1:5" ht="36">
      <c r="A29" s="45">
        <f>A28+1</f>
        <v>40</v>
      </c>
      <c r="B29" s="46" t="s">
        <v>65</v>
      </c>
      <c r="C29" s="241">
        <v>3</v>
      </c>
      <c r="D29" s="218">
        <v>0.8</v>
      </c>
      <c r="E29" s="203">
        <f t="shared" si="0"/>
        <v>2.4000000000000004</v>
      </c>
    </row>
    <row r="30" spans="1:5">
      <c r="A30" s="45">
        <v>43</v>
      </c>
      <c r="B30" s="46" t="s">
        <v>68</v>
      </c>
      <c r="C30" s="241">
        <v>2</v>
      </c>
      <c r="D30" s="218">
        <v>0.4</v>
      </c>
      <c r="E30" s="203">
        <f t="shared" si="0"/>
        <v>0.8</v>
      </c>
    </row>
    <row r="31" spans="1:5">
      <c r="A31" s="45">
        <f>A30+1</f>
        <v>44</v>
      </c>
      <c r="B31" s="46" t="s">
        <v>69</v>
      </c>
      <c r="C31" s="241">
        <v>10</v>
      </c>
      <c r="D31" s="218">
        <v>0.15</v>
      </c>
      <c r="E31" s="203">
        <f t="shared" si="0"/>
        <v>1.5</v>
      </c>
    </row>
    <row r="32" spans="1:5" ht="24">
      <c r="A32" s="45">
        <f>A31+1</f>
        <v>45</v>
      </c>
      <c r="B32" s="46" t="s">
        <v>70</v>
      </c>
      <c r="C32" s="241">
        <v>100</v>
      </c>
      <c r="D32" s="218">
        <v>0.35</v>
      </c>
      <c r="E32" s="203">
        <f t="shared" si="0"/>
        <v>35</v>
      </c>
    </row>
    <row r="33" spans="1:5">
      <c r="A33" s="45">
        <f>A32+1</f>
        <v>46</v>
      </c>
      <c r="B33" s="46" t="s">
        <v>71</v>
      </c>
      <c r="C33" s="241">
        <v>4</v>
      </c>
      <c r="D33" s="218">
        <v>0.25</v>
      </c>
      <c r="E33" s="203">
        <f t="shared" si="0"/>
        <v>1</v>
      </c>
    </row>
    <row r="34" spans="1:5" ht="48">
      <c r="A34" s="45">
        <f>A33+1</f>
        <v>47</v>
      </c>
      <c r="B34" s="46" t="s">
        <v>72</v>
      </c>
      <c r="C34" s="217">
        <v>2</v>
      </c>
      <c r="D34" s="218">
        <v>3.5</v>
      </c>
      <c r="E34" s="203">
        <f t="shared" si="0"/>
        <v>7</v>
      </c>
    </row>
    <row r="35" spans="1:5">
      <c r="A35" s="45">
        <v>52</v>
      </c>
      <c r="B35" s="46" t="s">
        <v>76</v>
      </c>
      <c r="C35" s="241">
        <v>5</v>
      </c>
      <c r="D35" s="218">
        <v>0.69</v>
      </c>
      <c r="E35" s="203">
        <f t="shared" si="0"/>
        <v>3.4499999999999997</v>
      </c>
    </row>
    <row r="36" spans="1:5" ht="24">
      <c r="A36" s="45">
        <f>A35+1</f>
        <v>53</v>
      </c>
      <c r="B36" s="46" t="s">
        <v>77</v>
      </c>
      <c r="C36" s="241">
        <v>20</v>
      </c>
      <c r="D36" s="218">
        <v>0.17</v>
      </c>
      <c r="E36" s="203">
        <f t="shared" si="0"/>
        <v>3.4000000000000004</v>
      </c>
    </row>
    <row r="37" spans="1:5" ht="24">
      <c r="A37" s="45">
        <f>A36+1</f>
        <v>54</v>
      </c>
      <c r="B37" s="46" t="s">
        <v>78</v>
      </c>
      <c r="C37" s="241">
        <v>10</v>
      </c>
      <c r="D37" s="218">
        <v>0.17</v>
      </c>
      <c r="E37" s="203">
        <f t="shared" si="0"/>
        <v>1.7000000000000002</v>
      </c>
    </row>
    <row r="38" spans="1:5" ht="24">
      <c r="A38" s="45">
        <f>A37+1</f>
        <v>55</v>
      </c>
      <c r="B38" s="46" t="s">
        <v>79</v>
      </c>
      <c r="C38" s="241">
        <v>100</v>
      </c>
      <c r="D38" s="218">
        <v>0.17</v>
      </c>
      <c r="E38" s="203">
        <f t="shared" si="0"/>
        <v>17</v>
      </c>
    </row>
    <row r="39" spans="1:5" ht="48">
      <c r="A39" s="45">
        <f>A38+1</f>
        <v>56</v>
      </c>
      <c r="B39" s="46" t="s">
        <v>80</v>
      </c>
      <c r="C39" s="241">
        <v>10</v>
      </c>
      <c r="D39" s="218">
        <v>0.6</v>
      </c>
      <c r="E39" s="203">
        <f t="shared" si="0"/>
        <v>6</v>
      </c>
    </row>
    <row r="40" spans="1:5" ht="48">
      <c r="A40" s="45">
        <f>A39+1</f>
        <v>57</v>
      </c>
      <c r="B40" s="46" t="s">
        <v>82</v>
      </c>
      <c r="C40" s="241">
        <v>10</v>
      </c>
      <c r="D40" s="218">
        <v>1.3</v>
      </c>
      <c r="E40" s="203">
        <f t="shared" si="0"/>
        <v>13</v>
      </c>
    </row>
    <row r="41" spans="1:5">
      <c r="A41" s="45">
        <v>59</v>
      </c>
      <c r="B41" s="46" t="s">
        <v>84</v>
      </c>
      <c r="C41" s="241">
        <v>5</v>
      </c>
      <c r="D41" s="218">
        <v>0.28999999999999998</v>
      </c>
      <c r="E41" s="203">
        <f t="shared" si="0"/>
        <v>1.45</v>
      </c>
    </row>
    <row r="42" spans="1:5">
      <c r="A42" s="45">
        <f>A41+1</f>
        <v>60</v>
      </c>
      <c r="B42" s="46" t="s">
        <v>85</v>
      </c>
      <c r="C42" s="241">
        <v>5</v>
      </c>
      <c r="D42" s="218">
        <v>0.59</v>
      </c>
      <c r="E42" s="203">
        <f t="shared" si="0"/>
        <v>2.9499999999999997</v>
      </c>
    </row>
    <row r="43" spans="1:5" ht="24">
      <c r="A43" s="45">
        <v>62</v>
      </c>
      <c r="B43" s="46" t="s">
        <v>87</v>
      </c>
      <c r="C43" s="241">
        <v>4</v>
      </c>
      <c r="D43" s="218">
        <v>5.4</v>
      </c>
      <c r="E43" s="203">
        <f t="shared" si="0"/>
        <v>21.6</v>
      </c>
    </row>
    <row r="44" spans="1:5" ht="60">
      <c r="A44" s="45">
        <v>73</v>
      </c>
      <c r="B44" s="46" t="s">
        <v>99</v>
      </c>
      <c r="C44" s="217">
        <v>80</v>
      </c>
      <c r="D44" s="218">
        <v>0.85</v>
      </c>
      <c r="E44" s="203">
        <f t="shared" si="0"/>
        <v>68</v>
      </c>
    </row>
    <row r="45" spans="1:5" ht="24">
      <c r="A45" s="45">
        <v>83</v>
      </c>
      <c r="B45" s="76" t="s">
        <v>110</v>
      </c>
      <c r="C45" s="241">
        <v>3</v>
      </c>
      <c r="D45" s="218">
        <v>0.7</v>
      </c>
      <c r="E45" s="203">
        <f t="shared" si="0"/>
        <v>2.0999999999999996</v>
      </c>
    </row>
    <row r="46" spans="1:5" ht="32.450000000000003" customHeight="1">
      <c r="A46" s="45"/>
      <c r="B46" s="243" t="s">
        <v>111</v>
      </c>
      <c r="C46" s="206"/>
      <c r="D46" s="218"/>
      <c r="E46" s="244">
        <f>SUM(E8:E45)</f>
        <v>483.39999999999992</v>
      </c>
    </row>
    <row r="47" spans="1:5">
      <c r="B47" s="245" t="s">
        <v>146</v>
      </c>
      <c r="C47" s="231"/>
      <c r="D47" s="232">
        <v>0.24</v>
      </c>
      <c r="E47" s="244">
        <f>E46*24/100</f>
        <v>116.01599999999999</v>
      </c>
    </row>
    <row r="48" spans="1:5" ht="18.75">
      <c r="B48" s="233" t="s">
        <v>147</v>
      </c>
      <c r="C48" s="231"/>
      <c r="D48" s="229"/>
      <c r="E48" s="246">
        <f>E46+E47</f>
        <v>599.41599999999994</v>
      </c>
    </row>
  </sheetData>
  <mergeCells count="4">
    <mergeCell ref="A1:G1"/>
    <mergeCell ref="A2:A6"/>
    <mergeCell ref="B2:B6"/>
    <mergeCell ref="C4:D4"/>
  </mergeCells>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5.xml><?xml version="1.0" encoding="utf-8"?>
<worksheet xmlns="http://schemas.openxmlformats.org/spreadsheetml/2006/main" xmlns:r="http://schemas.openxmlformats.org/officeDocument/2006/relationships">
  <dimension ref="A1:G36"/>
  <sheetViews>
    <sheetView topLeftCell="A4" zoomScaleNormal="100" workbookViewId="0">
      <selection activeCell="B36" sqref="B36"/>
    </sheetView>
  </sheetViews>
  <sheetFormatPr defaultColWidth="8.7109375" defaultRowHeight="15"/>
  <cols>
    <col min="2" max="2" width="41.28515625" customWidth="1"/>
    <col min="3" max="3" width="16.7109375" customWidth="1"/>
    <col min="4" max="4" width="16.7109375" style="220" customWidth="1"/>
    <col min="5" max="5" width="16.42578125" style="220" customWidth="1"/>
    <col min="6" max="6" width="12.28515625" style="247" customWidth="1"/>
    <col min="7" max="7" width="17.140625" customWidth="1"/>
  </cols>
  <sheetData>
    <row r="1" spans="1:7" ht="15.75">
      <c r="A1" s="410" t="s">
        <v>153</v>
      </c>
      <c r="B1" s="410"/>
      <c r="C1" s="410"/>
      <c r="D1" s="410"/>
      <c r="E1" s="410"/>
      <c r="F1" s="410"/>
      <c r="G1" s="410"/>
    </row>
    <row r="2" spans="1:7" ht="15" customHeight="1">
      <c r="A2" s="408" t="s">
        <v>1</v>
      </c>
      <c r="B2" s="409" t="s">
        <v>2</v>
      </c>
    </row>
    <row r="3" spans="1:7">
      <c r="A3" s="408"/>
      <c r="B3" s="409"/>
    </row>
    <row r="4" spans="1:7">
      <c r="A4" s="408"/>
      <c r="B4" s="409"/>
      <c r="C4" s="412" t="s">
        <v>154</v>
      </c>
      <c r="D4" s="412"/>
      <c r="E4" s="218"/>
    </row>
    <row r="5" spans="1:7" ht="14.45" customHeight="1">
      <c r="A5" s="408"/>
      <c r="B5" s="409"/>
      <c r="C5" s="206"/>
      <c r="D5" s="218"/>
      <c r="E5" s="218"/>
    </row>
    <row r="6" spans="1:7" ht="14.45" customHeight="1">
      <c r="A6" s="408"/>
      <c r="B6" s="409"/>
      <c r="C6" s="248" t="s">
        <v>18</v>
      </c>
      <c r="D6" s="249" t="s">
        <v>135</v>
      </c>
      <c r="E6" s="250" t="s">
        <v>136</v>
      </c>
    </row>
    <row r="7" spans="1:7" ht="23.25">
      <c r="A7" s="25"/>
      <c r="B7" s="26" t="s">
        <v>20</v>
      </c>
      <c r="C7" s="215"/>
      <c r="D7" s="239"/>
      <c r="E7" s="239"/>
    </row>
    <row r="8" spans="1:7">
      <c r="A8" s="45">
        <v>11</v>
      </c>
      <c r="B8" s="46" t="s">
        <v>32</v>
      </c>
      <c r="C8" s="217">
        <v>9</v>
      </c>
      <c r="D8" s="218">
        <v>0.3</v>
      </c>
      <c r="E8" s="218">
        <f t="shared" ref="E8:E33" si="0">C8*D8</f>
        <v>2.6999999999999997</v>
      </c>
      <c r="G8" s="236"/>
    </row>
    <row r="9" spans="1:7" ht="24">
      <c r="A9" s="45">
        <v>17</v>
      </c>
      <c r="B9" s="46" t="s">
        <v>38</v>
      </c>
      <c r="C9" s="217">
        <v>8</v>
      </c>
      <c r="D9" s="218">
        <v>2.2000000000000002</v>
      </c>
      <c r="E9" s="218">
        <f t="shared" si="0"/>
        <v>17.600000000000001</v>
      </c>
    </row>
    <row r="10" spans="1:7" ht="24">
      <c r="A10" s="45">
        <v>21</v>
      </c>
      <c r="B10" s="46" t="s">
        <v>42</v>
      </c>
      <c r="C10" s="217">
        <v>20</v>
      </c>
      <c r="D10" s="218">
        <v>0.65</v>
      </c>
      <c r="E10" s="218">
        <f t="shared" si="0"/>
        <v>13</v>
      </c>
    </row>
    <row r="11" spans="1:7" ht="24">
      <c r="A11" s="45">
        <v>28</v>
      </c>
      <c r="B11" s="46" t="s">
        <v>50</v>
      </c>
      <c r="C11" s="217">
        <v>15</v>
      </c>
      <c r="D11" s="218">
        <v>0.85</v>
      </c>
      <c r="E11" s="218">
        <f t="shared" si="0"/>
        <v>12.75</v>
      </c>
    </row>
    <row r="12" spans="1:7">
      <c r="A12" s="45">
        <v>31</v>
      </c>
      <c r="B12" s="46" t="s">
        <v>53</v>
      </c>
      <c r="C12" s="217">
        <v>10</v>
      </c>
      <c r="D12" s="218">
        <v>1.7</v>
      </c>
      <c r="E12" s="218">
        <f t="shared" si="0"/>
        <v>17</v>
      </c>
    </row>
    <row r="13" spans="1:7">
      <c r="A13" s="45">
        <v>33</v>
      </c>
      <c r="B13" s="46" t="s">
        <v>56</v>
      </c>
      <c r="C13" s="217">
        <v>10</v>
      </c>
      <c r="D13" s="218">
        <v>1.49</v>
      </c>
      <c r="E13" s="218">
        <f t="shared" si="0"/>
        <v>14.9</v>
      </c>
    </row>
    <row r="14" spans="1:7" ht="24">
      <c r="A14" s="45">
        <v>36</v>
      </c>
      <c r="B14" s="46" t="s">
        <v>61</v>
      </c>
      <c r="C14" s="217">
        <v>5</v>
      </c>
      <c r="D14" s="218">
        <v>0.5</v>
      </c>
      <c r="E14" s="218">
        <f t="shared" si="0"/>
        <v>2.5</v>
      </c>
    </row>
    <row r="15" spans="1:7">
      <c r="A15" s="45">
        <v>37</v>
      </c>
      <c r="B15" s="46" t="s">
        <v>62</v>
      </c>
      <c r="C15" s="217">
        <v>10</v>
      </c>
      <c r="D15" s="218">
        <v>2.8</v>
      </c>
      <c r="E15" s="218">
        <f t="shared" si="0"/>
        <v>28</v>
      </c>
    </row>
    <row r="16" spans="1:7">
      <c r="A16" s="45">
        <v>44</v>
      </c>
      <c r="B16" s="46" t="s">
        <v>69</v>
      </c>
      <c r="C16" s="217">
        <v>15</v>
      </c>
      <c r="D16" s="218">
        <v>0.15</v>
      </c>
      <c r="E16" s="218">
        <f t="shared" si="0"/>
        <v>2.25</v>
      </c>
    </row>
    <row r="17" spans="1:5">
      <c r="A17" s="45">
        <v>46</v>
      </c>
      <c r="B17" s="46" t="s">
        <v>71</v>
      </c>
      <c r="C17" s="217">
        <v>2</v>
      </c>
      <c r="D17" s="218">
        <v>0.25</v>
      </c>
      <c r="E17" s="218">
        <f t="shared" si="0"/>
        <v>0.5</v>
      </c>
    </row>
    <row r="18" spans="1:5" ht="24">
      <c r="A18" s="45">
        <v>48</v>
      </c>
      <c r="B18" s="46" t="s">
        <v>73</v>
      </c>
      <c r="C18" s="217">
        <v>10</v>
      </c>
      <c r="D18" s="218">
        <v>1.85</v>
      </c>
      <c r="E18" s="218">
        <f t="shared" si="0"/>
        <v>18.5</v>
      </c>
    </row>
    <row r="19" spans="1:5">
      <c r="A19" s="45">
        <v>50</v>
      </c>
      <c r="B19" s="46" t="s">
        <v>75</v>
      </c>
      <c r="C19" s="217">
        <v>10</v>
      </c>
      <c r="D19" s="218">
        <v>2.0499999999999998</v>
      </c>
      <c r="E19" s="218">
        <f t="shared" si="0"/>
        <v>20.5</v>
      </c>
    </row>
    <row r="20" spans="1:5">
      <c r="A20" s="45">
        <v>52</v>
      </c>
      <c r="B20" s="46" t="s">
        <v>76</v>
      </c>
      <c r="C20" s="217">
        <v>5</v>
      </c>
      <c r="D20" s="218">
        <v>0.69</v>
      </c>
      <c r="E20" s="218">
        <f t="shared" si="0"/>
        <v>3.4499999999999997</v>
      </c>
    </row>
    <row r="21" spans="1:5">
      <c r="A21" s="45">
        <v>55</v>
      </c>
      <c r="B21" s="46" t="s">
        <v>79</v>
      </c>
      <c r="C21" s="217">
        <v>20</v>
      </c>
      <c r="D21" s="218">
        <v>0.17</v>
      </c>
      <c r="E21" s="218">
        <f t="shared" si="0"/>
        <v>3.4000000000000004</v>
      </c>
    </row>
    <row r="22" spans="1:5" ht="24">
      <c r="A22" s="45">
        <f>A21+1</f>
        <v>56</v>
      </c>
      <c r="B22" s="46" t="s">
        <v>80</v>
      </c>
      <c r="C22" s="217">
        <v>5</v>
      </c>
      <c r="D22" s="218">
        <v>0.6</v>
      </c>
      <c r="E22" s="218">
        <f t="shared" si="0"/>
        <v>3</v>
      </c>
    </row>
    <row r="23" spans="1:5" ht="24">
      <c r="A23" s="45">
        <f>A22+1</f>
        <v>57</v>
      </c>
      <c r="B23" s="46" t="s">
        <v>82</v>
      </c>
      <c r="C23" s="217">
        <v>5</v>
      </c>
      <c r="D23" s="218">
        <v>1.3</v>
      </c>
      <c r="E23" s="218">
        <f t="shared" si="0"/>
        <v>6.5</v>
      </c>
    </row>
    <row r="24" spans="1:5">
      <c r="A24" s="45">
        <v>59</v>
      </c>
      <c r="B24" s="46" t="s">
        <v>84</v>
      </c>
      <c r="C24" s="217">
        <v>10</v>
      </c>
      <c r="D24" s="218">
        <v>0.28999999999999998</v>
      </c>
      <c r="E24" s="218">
        <f t="shared" si="0"/>
        <v>2.9</v>
      </c>
    </row>
    <row r="25" spans="1:5">
      <c r="A25" s="45">
        <f>A24+1</f>
        <v>60</v>
      </c>
      <c r="B25" s="46" t="s">
        <v>85</v>
      </c>
      <c r="C25" s="217">
        <v>5</v>
      </c>
      <c r="D25" s="218">
        <v>0.59</v>
      </c>
      <c r="E25" s="218">
        <f t="shared" si="0"/>
        <v>2.9499999999999997</v>
      </c>
    </row>
    <row r="26" spans="1:5">
      <c r="A26" s="45">
        <v>64</v>
      </c>
      <c r="B26" s="46" t="s">
        <v>89</v>
      </c>
      <c r="C26" s="217">
        <v>2</v>
      </c>
      <c r="D26" s="218">
        <v>2.2000000000000002</v>
      </c>
      <c r="E26" s="218">
        <f t="shared" si="0"/>
        <v>4.4000000000000004</v>
      </c>
    </row>
    <row r="27" spans="1:5">
      <c r="A27" s="45">
        <v>66</v>
      </c>
      <c r="B27" s="46" t="s">
        <v>91</v>
      </c>
      <c r="C27" s="217">
        <v>2</v>
      </c>
      <c r="D27" s="218">
        <v>2</v>
      </c>
      <c r="E27" s="218">
        <f t="shared" si="0"/>
        <v>4</v>
      </c>
    </row>
    <row r="28" spans="1:5" ht="24">
      <c r="A28" s="45">
        <v>67</v>
      </c>
      <c r="B28" s="46" t="s">
        <v>92</v>
      </c>
      <c r="C28" s="217">
        <v>5</v>
      </c>
      <c r="D28" s="218">
        <v>1.29</v>
      </c>
      <c r="E28" s="218">
        <f t="shared" si="0"/>
        <v>6.45</v>
      </c>
    </row>
    <row r="29" spans="1:5">
      <c r="A29" s="45">
        <v>69</v>
      </c>
      <c r="B29" s="46" t="s">
        <v>94</v>
      </c>
      <c r="C29" s="217">
        <v>45</v>
      </c>
      <c r="D29" s="218">
        <v>0.09</v>
      </c>
      <c r="E29" s="218">
        <f t="shared" si="0"/>
        <v>4.05</v>
      </c>
    </row>
    <row r="30" spans="1:5" ht="36">
      <c r="A30" s="45">
        <v>73</v>
      </c>
      <c r="B30" s="46" t="s">
        <v>99</v>
      </c>
      <c r="C30" s="217">
        <v>40</v>
      </c>
      <c r="D30" s="218">
        <v>0.85</v>
      </c>
      <c r="E30" s="218">
        <f t="shared" si="0"/>
        <v>34</v>
      </c>
    </row>
    <row r="31" spans="1:5">
      <c r="A31" s="45">
        <v>79</v>
      </c>
      <c r="B31" s="46" t="s">
        <v>106</v>
      </c>
      <c r="C31" s="217">
        <v>15</v>
      </c>
      <c r="D31" s="218">
        <v>0.4</v>
      </c>
      <c r="E31" s="218">
        <f t="shared" si="0"/>
        <v>6</v>
      </c>
    </row>
    <row r="32" spans="1:5" ht="24">
      <c r="A32" s="45">
        <f>A31+1</f>
        <v>80</v>
      </c>
      <c r="B32" s="46" t="s">
        <v>107</v>
      </c>
      <c r="C32" s="217">
        <v>15</v>
      </c>
      <c r="D32" s="218">
        <v>0.5</v>
      </c>
      <c r="E32" s="218">
        <f t="shared" si="0"/>
        <v>7.5</v>
      </c>
    </row>
    <row r="33" spans="1:7" ht="24">
      <c r="A33" s="45">
        <v>82</v>
      </c>
      <c r="B33" s="46" t="s">
        <v>109</v>
      </c>
      <c r="C33" s="217">
        <v>2</v>
      </c>
      <c r="D33" s="218">
        <v>1.5</v>
      </c>
      <c r="E33" s="218">
        <f t="shared" si="0"/>
        <v>3</v>
      </c>
    </row>
    <row r="34" spans="1:7" ht="29.45" customHeight="1">
      <c r="A34" s="45"/>
      <c r="B34" s="243" t="s">
        <v>111</v>
      </c>
      <c r="C34" s="206"/>
      <c r="D34" s="218"/>
      <c r="E34" s="228">
        <f>SUM(E8:E33)</f>
        <v>241.79999999999998</v>
      </c>
      <c r="F34" s="203"/>
      <c r="G34" s="203"/>
    </row>
    <row r="35" spans="1:7" ht="16.899999999999999" customHeight="1">
      <c r="B35" s="251" t="s">
        <v>146</v>
      </c>
      <c r="C35" s="231"/>
      <c r="D35" s="232">
        <v>0.24</v>
      </c>
      <c r="E35" s="229">
        <f>E34*24/100</f>
        <v>58.031999999999996</v>
      </c>
      <c r="G35" s="413"/>
    </row>
    <row r="36" spans="1:7" ht="18.75">
      <c r="B36" s="233" t="s">
        <v>147</v>
      </c>
      <c r="C36" s="231"/>
      <c r="D36" s="229"/>
      <c r="E36" s="234">
        <f>E34+E35</f>
        <v>299.83199999999999</v>
      </c>
      <c r="G36" s="413"/>
    </row>
  </sheetData>
  <mergeCells count="5">
    <mergeCell ref="A1:G1"/>
    <mergeCell ref="A2:A6"/>
    <mergeCell ref="B2:B6"/>
    <mergeCell ref="C4:D4"/>
    <mergeCell ref="G35:G36"/>
  </mergeCells>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6.xml><?xml version="1.0" encoding="utf-8"?>
<worksheet xmlns="http://schemas.openxmlformats.org/spreadsheetml/2006/main" xmlns:r="http://schemas.openxmlformats.org/officeDocument/2006/relationships">
  <dimension ref="A1:W17"/>
  <sheetViews>
    <sheetView zoomScaleNormal="100" workbookViewId="0">
      <selection activeCell="M5" sqref="M5"/>
    </sheetView>
  </sheetViews>
  <sheetFormatPr defaultColWidth="8.7109375" defaultRowHeight="15"/>
  <cols>
    <col min="2" max="2" width="16.28515625" customWidth="1"/>
    <col min="4" max="4" width="8.85546875" style="220" customWidth="1"/>
    <col min="6" max="6" width="10.7109375" style="220" customWidth="1"/>
    <col min="7" max="7" width="8.85546875" style="204" customWidth="1"/>
    <col min="8" max="8" width="8.85546875" style="220" customWidth="1"/>
    <col min="10" max="10" width="8.85546875" style="220" customWidth="1"/>
    <col min="11" max="11" width="8.85546875" style="204" customWidth="1"/>
    <col min="12" max="12" width="8.85546875" style="220" customWidth="1"/>
    <col min="13" max="13" width="8.85546875" style="204" customWidth="1"/>
    <col min="14" max="14" width="8.85546875" style="220" customWidth="1"/>
    <col min="16" max="16" width="13.5703125" style="220" customWidth="1"/>
  </cols>
  <sheetData>
    <row r="1" spans="1:23" s="252" customFormat="1" ht="15.75">
      <c r="A1" s="410" t="s">
        <v>155</v>
      </c>
      <c r="B1" s="410"/>
      <c r="C1" s="410"/>
      <c r="D1" s="410"/>
      <c r="E1" s="410"/>
      <c r="F1" s="410"/>
      <c r="G1" s="410"/>
      <c r="H1" s="410"/>
      <c r="I1" s="410"/>
      <c r="J1" s="410"/>
      <c r="K1" s="410"/>
      <c r="M1" s="253"/>
    </row>
    <row r="2" spans="1:23" s="2" customFormat="1" ht="30" customHeight="1">
      <c r="A2" s="408" t="s">
        <v>1</v>
      </c>
      <c r="B2" s="414" t="s">
        <v>2</v>
      </c>
      <c r="C2" s="415" t="s">
        <v>116</v>
      </c>
      <c r="D2" s="416" t="s">
        <v>4</v>
      </c>
      <c r="E2" s="417" t="s">
        <v>117</v>
      </c>
      <c r="F2" s="417"/>
      <c r="G2" s="417"/>
      <c r="H2" s="417"/>
      <c r="I2" s="417"/>
      <c r="J2" s="417"/>
      <c r="K2" s="417"/>
      <c r="L2" s="417"/>
      <c r="M2" s="417"/>
      <c r="N2" s="417"/>
      <c r="O2" s="420" t="s">
        <v>6</v>
      </c>
      <c r="P2" s="421" t="s">
        <v>7</v>
      </c>
      <c r="Q2" s="5"/>
      <c r="R2" s="5"/>
      <c r="S2" s="5"/>
      <c r="T2" s="5"/>
      <c r="U2" s="5"/>
      <c r="V2" s="5"/>
      <c r="W2" s="5"/>
    </row>
    <row r="3" spans="1:23" s="2" customFormat="1" ht="24.6" customHeight="1">
      <c r="A3" s="408"/>
      <c r="B3" s="414"/>
      <c r="C3" s="415"/>
      <c r="D3" s="416"/>
      <c r="E3" s="422" t="s">
        <v>8</v>
      </c>
      <c r="F3" s="422"/>
      <c r="G3" s="423" t="s">
        <v>9</v>
      </c>
      <c r="H3" s="423"/>
      <c r="I3" s="423"/>
      <c r="J3" s="423"/>
      <c r="K3" s="423"/>
      <c r="L3" s="423"/>
      <c r="M3" s="423"/>
      <c r="N3" s="423"/>
      <c r="O3" s="420"/>
      <c r="P3" s="421"/>
      <c r="Q3" s="5"/>
      <c r="R3" s="5"/>
      <c r="S3" s="5"/>
      <c r="T3" s="5"/>
      <c r="U3" s="5"/>
      <c r="V3" s="5"/>
      <c r="W3" s="5"/>
    </row>
    <row r="4" spans="1:23" s="2" customFormat="1" ht="15" customHeight="1">
      <c r="A4" s="408"/>
      <c r="B4" s="414"/>
      <c r="C4" s="415"/>
      <c r="D4" s="416"/>
      <c r="E4" s="422"/>
      <c r="F4" s="422"/>
      <c r="G4" s="424" t="s">
        <v>10</v>
      </c>
      <c r="H4" s="424"/>
      <c r="I4" s="424"/>
      <c r="J4" s="424"/>
      <c r="K4" s="425" t="s">
        <v>13</v>
      </c>
      <c r="L4" s="425"/>
      <c r="M4" s="425" t="s">
        <v>14</v>
      </c>
      <c r="N4" s="425"/>
      <c r="O4" s="420"/>
      <c r="P4" s="421"/>
      <c r="Q4" s="5"/>
      <c r="R4" s="5"/>
      <c r="S4" s="5"/>
      <c r="T4" s="5"/>
      <c r="U4" s="5"/>
      <c r="V4" s="5"/>
      <c r="W4" s="5"/>
    </row>
    <row r="5" spans="1:23" s="2" customFormat="1" ht="24.6" customHeight="1">
      <c r="A5" s="408"/>
      <c r="B5" s="414"/>
      <c r="C5" s="415"/>
      <c r="D5" s="416"/>
      <c r="E5" s="426" t="s">
        <v>118</v>
      </c>
      <c r="F5" s="426"/>
      <c r="G5" s="427" t="s">
        <v>119</v>
      </c>
      <c r="H5" s="427"/>
      <c r="I5" s="427" t="s">
        <v>120</v>
      </c>
      <c r="J5" s="427"/>
      <c r="K5" s="426" t="s">
        <v>122</v>
      </c>
      <c r="L5" s="426"/>
      <c r="M5" s="426" t="s">
        <v>123</v>
      </c>
      <c r="N5" s="426"/>
      <c r="O5" s="420"/>
      <c r="P5" s="421"/>
      <c r="Q5" s="5"/>
      <c r="R5" s="5"/>
      <c r="S5" s="5"/>
      <c r="T5" s="5"/>
      <c r="U5" s="5"/>
      <c r="V5" s="5"/>
      <c r="W5" s="5"/>
    </row>
    <row r="6" spans="1:23" s="2" customFormat="1" ht="15.75" customHeight="1">
      <c r="A6" s="408"/>
      <c r="B6" s="414"/>
      <c r="C6" s="415"/>
      <c r="D6" s="416"/>
      <c r="E6" s="123" t="s">
        <v>18</v>
      </c>
      <c r="F6" s="254" t="s">
        <v>19</v>
      </c>
      <c r="G6" s="255" t="s">
        <v>18</v>
      </c>
      <c r="H6" s="256" t="s">
        <v>19</v>
      </c>
      <c r="I6" s="257" t="s">
        <v>18</v>
      </c>
      <c r="J6" s="258" t="s">
        <v>19</v>
      </c>
      <c r="K6" s="259" t="s">
        <v>18</v>
      </c>
      <c r="L6" s="254" t="s">
        <v>19</v>
      </c>
      <c r="M6" s="259" t="s">
        <v>18</v>
      </c>
      <c r="N6" s="124" t="s">
        <v>19</v>
      </c>
      <c r="O6" s="420"/>
      <c r="P6" s="421"/>
      <c r="Q6" s="5"/>
      <c r="R6" s="5"/>
      <c r="S6" s="5"/>
      <c r="T6" s="5"/>
      <c r="U6" s="5"/>
      <c r="V6" s="5"/>
      <c r="W6" s="5"/>
    </row>
    <row r="7" spans="1:23" s="279" customFormat="1" ht="21.6" customHeight="1">
      <c r="A7" s="260"/>
      <c r="B7" s="261" t="s">
        <v>124</v>
      </c>
      <c r="C7" s="262"/>
      <c r="D7" s="263"/>
      <c r="E7" s="264"/>
      <c r="F7" s="265"/>
      <c r="G7" s="266"/>
      <c r="H7" s="267"/>
      <c r="I7" s="268"/>
      <c r="J7" s="269"/>
      <c r="K7" s="270"/>
      <c r="L7" s="271"/>
      <c r="M7" s="272"/>
      <c r="N7" s="273"/>
      <c r="O7" s="274"/>
      <c r="P7" s="275"/>
      <c r="Q7" s="276"/>
      <c r="R7" s="276"/>
      <c r="S7" s="276"/>
      <c r="T7" s="277"/>
      <c r="U7" s="278"/>
      <c r="V7" s="277"/>
      <c r="W7" s="277"/>
    </row>
    <row r="8" spans="1:23" s="2" customFormat="1" ht="44.45" customHeight="1">
      <c r="A8" s="45">
        <v>1</v>
      </c>
      <c r="B8" s="280" t="s">
        <v>125</v>
      </c>
      <c r="C8" s="281" t="s">
        <v>81</v>
      </c>
      <c r="D8" s="143">
        <v>3.9</v>
      </c>
      <c r="E8" s="282">
        <v>2351</v>
      </c>
      <c r="F8" s="283">
        <f>D8*E8</f>
        <v>9168.9</v>
      </c>
      <c r="G8" s="284">
        <v>0</v>
      </c>
      <c r="H8" s="285">
        <v>0</v>
      </c>
      <c r="I8" s="286">
        <v>0</v>
      </c>
      <c r="J8" s="287">
        <v>0</v>
      </c>
      <c r="K8" s="288">
        <v>41</v>
      </c>
      <c r="L8" s="289">
        <f>D8*K8</f>
        <v>159.9</v>
      </c>
      <c r="M8" s="290">
        <v>124</v>
      </c>
      <c r="N8" s="145">
        <f>D8*M8</f>
        <v>483.59999999999997</v>
      </c>
      <c r="O8" s="281">
        <f>E8+G8+I8+K8+M8</f>
        <v>2516</v>
      </c>
      <c r="P8" s="145">
        <f>O8*D8</f>
        <v>9812.4</v>
      </c>
      <c r="Q8" s="5"/>
      <c r="R8" s="5"/>
      <c r="S8" s="5"/>
      <c r="T8" s="5"/>
      <c r="U8" s="5"/>
      <c r="V8" s="5"/>
      <c r="W8" s="5"/>
    </row>
    <row r="9" spans="1:23" s="2" customFormat="1" ht="45.75">
      <c r="A9" s="45">
        <v>2</v>
      </c>
      <c r="B9" s="280" t="s">
        <v>126</v>
      </c>
      <c r="C9" s="281" t="s">
        <v>81</v>
      </c>
      <c r="D9" s="143">
        <v>13.5</v>
      </c>
      <c r="E9" s="281">
        <v>37</v>
      </c>
      <c r="F9" s="283">
        <f>D9*E9</f>
        <v>499.5</v>
      </c>
      <c r="G9" s="284">
        <v>0</v>
      </c>
      <c r="H9" s="285">
        <v>0</v>
      </c>
      <c r="I9" s="286">
        <v>0</v>
      </c>
      <c r="J9" s="287">
        <v>0</v>
      </c>
      <c r="K9" s="291">
        <v>0</v>
      </c>
      <c r="L9" s="292">
        <v>0</v>
      </c>
      <c r="M9" s="291"/>
      <c r="N9" s="285">
        <f>D9*M9</f>
        <v>0</v>
      </c>
      <c r="O9" s="281">
        <f>M9+K9+I9+G9+E9</f>
        <v>37</v>
      </c>
      <c r="P9" s="293">
        <f>O9*D9</f>
        <v>499.5</v>
      </c>
      <c r="Q9" s="5"/>
      <c r="R9" s="5"/>
      <c r="S9" s="5"/>
      <c r="T9" s="5"/>
      <c r="U9" s="5"/>
      <c r="V9" s="5"/>
      <c r="W9" s="5"/>
    </row>
    <row r="10" spans="1:23" s="2" customFormat="1">
      <c r="A10" s="115"/>
      <c r="B10" s="294" t="s">
        <v>127</v>
      </c>
      <c r="C10" s="281"/>
      <c r="D10" s="155"/>
      <c r="E10" s="281"/>
      <c r="F10" s="295">
        <f>SUM(F8:F9)</f>
        <v>9668.4</v>
      </c>
      <c r="G10" s="296">
        <v>0</v>
      </c>
      <c r="H10" s="285"/>
      <c r="I10" s="286">
        <v>0</v>
      </c>
      <c r="J10" s="287"/>
      <c r="K10" s="297"/>
      <c r="L10" s="295">
        <f>SUM(L8:L9)</f>
        <v>159.9</v>
      </c>
      <c r="M10" s="297"/>
      <c r="N10" s="298">
        <f>SUM(N8:N9)</f>
        <v>483.59999999999997</v>
      </c>
      <c r="O10" s="299"/>
      <c r="P10" s="298">
        <f>SUM(P8:P9)</f>
        <v>10311.9</v>
      </c>
      <c r="Q10" s="5"/>
      <c r="R10" s="5"/>
      <c r="S10" s="5"/>
      <c r="T10" s="5"/>
      <c r="U10" s="5"/>
      <c r="V10" s="5"/>
      <c r="W10" s="5"/>
    </row>
    <row r="11" spans="1:23" s="2" customFormat="1">
      <c r="A11" s="115"/>
      <c r="B11" s="197" t="s">
        <v>146</v>
      </c>
      <c r="C11" s="299"/>
      <c r="D11" s="300"/>
      <c r="E11" s="301">
        <v>0.24</v>
      </c>
      <c r="F11" s="295">
        <f>F10*24/100</f>
        <v>2320.4159999999997</v>
      </c>
      <c r="G11" s="302"/>
      <c r="H11" s="298"/>
      <c r="I11" s="299"/>
      <c r="J11" s="295"/>
      <c r="K11" s="303">
        <v>0.24</v>
      </c>
      <c r="L11" s="295">
        <f>L10*24/100</f>
        <v>38.376000000000005</v>
      </c>
      <c r="M11" s="303">
        <v>0.24</v>
      </c>
      <c r="N11" s="298">
        <f>N10*24/100</f>
        <v>116.06399999999999</v>
      </c>
      <c r="O11" s="303">
        <v>0.24</v>
      </c>
      <c r="P11" s="298">
        <f>P10*24/100</f>
        <v>2474.8559999999998</v>
      </c>
      <c r="Q11" s="5"/>
      <c r="R11" s="5"/>
      <c r="S11" s="5"/>
      <c r="T11" s="5"/>
      <c r="U11" s="5"/>
      <c r="V11" s="5"/>
      <c r="W11" s="5"/>
    </row>
    <row r="12" spans="1:23" s="2" customFormat="1" ht="24.75">
      <c r="A12" s="115"/>
      <c r="B12" s="233" t="s">
        <v>147</v>
      </c>
      <c r="C12" s="299"/>
      <c r="D12" s="300"/>
      <c r="E12" s="299"/>
      <c r="F12" s="295">
        <f>F10+F11</f>
        <v>11988.815999999999</v>
      </c>
      <c r="G12" s="304"/>
      <c r="H12" s="298"/>
      <c r="I12" s="299"/>
      <c r="J12" s="295"/>
      <c r="K12" s="297"/>
      <c r="L12" s="295">
        <f>L10+L11</f>
        <v>198.27600000000001</v>
      </c>
      <c r="M12" s="297"/>
      <c r="N12" s="298">
        <f>N10+N11</f>
        <v>599.66399999999999</v>
      </c>
      <c r="O12" s="305"/>
      <c r="P12" s="298">
        <f>P10+P11</f>
        <v>12786.755999999999</v>
      </c>
      <c r="Q12" s="5"/>
      <c r="R12" s="5"/>
      <c r="S12" s="5"/>
      <c r="T12" s="5"/>
      <c r="U12" s="5"/>
      <c r="V12" s="5"/>
      <c r="W12" s="5"/>
    </row>
    <row r="13" spans="1:23" s="2" customFormat="1">
      <c r="A13" s="115"/>
      <c r="B13" s="294"/>
      <c r="C13" s="281"/>
      <c r="D13" s="155"/>
      <c r="E13" s="159"/>
      <c r="F13" s="283"/>
      <c r="G13" s="306"/>
      <c r="H13" s="145"/>
      <c r="I13" s="281"/>
      <c r="J13" s="283"/>
      <c r="K13" s="290"/>
      <c r="L13" s="283"/>
      <c r="M13" s="290"/>
      <c r="N13" s="145"/>
      <c r="O13" s="151"/>
      <c r="P13" s="145"/>
      <c r="Q13" s="5"/>
      <c r="R13" s="5"/>
      <c r="S13" s="5"/>
      <c r="T13" s="5"/>
      <c r="U13" s="5"/>
      <c r="V13" s="5"/>
      <c r="W13" s="5"/>
    </row>
    <row r="14" spans="1:23" s="2" customFormat="1">
      <c r="A14" s="115"/>
      <c r="B14" s="307"/>
      <c r="C14" s="307"/>
      <c r="D14" s="110"/>
      <c r="E14" s="113"/>
      <c r="F14" s="308"/>
      <c r="G14" s="309"/>
      <c r="H14" s="112"/>
      <c r="I14" s="307"/>
      <c r="J14" s="308"/>
      <c r="K14" s="310"/>
      <c r="L14" s="308"/>
      <c r="M14" s="310"/>
      <c r="N14" s="112"/>
      <c r="O14" s="307"/>
      <c r="P14" s="145"/>
      <c r="Q14" s="13"/>
      <c r="R14" s="13"/>
      <c r="S14" s="13"/>
      <c r="T14" s="5"/>
      <c r="U14" s="5"/>
      <c r="V14" s="5"/>
      <c r="W14" s="5"/>
    </row>
    <row r="15" spans="1:23" s="2" customFormat="1" ht="22.5" customHeight="1">
      <c r="A15" s="115"/>
      <c r="B15" s="307"/>
      <c r="C15" s="307"/>
      <c r="D15" s="110"/>
      <c r="E15" s="159"/>
      <c r="F15" s="308"/>
      <c r="G15" s="418"/>
      <c r="H15" s="418"/>
      <c r="I15" s="307"/>
      <c r="J15" s="308"/>
      <c r="K15" s="310"/>
      <c r="L15" s="308"/>
      <c r="M15" s="310"/>
      <c r="N15" s="112"/>
      <c r="O15" s="307"/>
      <c r="P15" s="145"/>
      <c r="Q15" s="13"/>
      <c r="R15" s="13"/>
      <c r="S15" s="13"/>
      <c r="T15" s="5"/>
      <c r="U15" s="5"/>
      <c r="V15" s="5"/>
      <c r="W15" s="5"/>
    </row>
    <row r="16" spans="1:23" s="2" customFormat="1" ht="21" customHeight="1">
      <c r="A16" s="115"/>
      <c r="B16" s="113"/>
      <c r="C16" s="113"/>
      <c r="D16" s="110"/>
      <c r="E16" s="159"/>
      <c r="F16" s="308"/>
      <c r="G16" s="309"/>
      <c r="H16" s="112"/>
      <c r="I16" s="113"/>
      <c r="J16" s="308"/>
      <c r="K16" s="306"/>
      <c r="L16" s="308"/>
      <c r="M16" s="306"/>
      <c r="N16" s="112"/>
      <c r="O16" s="113"/>
      <c r="P16" s="145"/>
      <c r="Q16" s="13"/>
      <c r="R16" s="13"/>
      <c r="S16" s="13"/>
      <c r="T16" s="5"/>
      <c r="U16" s="120"/>
      <c r="V16" s="5"/>
      <c r="W16" s="5"/>
    </row>
    <row r="17" spans="1:23" s="2" customFormat="1" ht="27.75" customHeight="1">
      <c r="A17" s="115"/>
      <c r="B17" s="419"/>
      <c r="C17" s="419"/>
      <c r="D17" s="419"/>
      <c r="E17" s="419"/>
      <c r="F17" s="419"/>
      <c r="G17" s="419"/>
      <c r="H17" s="419"/>
      <c r="I17" s="419"/>
      <c r="J17" s="311"/>
      <c r="K17" s="312"/>
      <c r="L17" s="311"/>
      <c r="M17" s="312"/>
      <c r="N17" s="160"/>
      <c r="O17" s="118"/>
      <c r="P17" s="145"/>
      <c r="Q17" s="161"/>
      <c r="R17" s="161"/>
      <c r="S17" s="161"/>
      <c r="T17" s="5"/>
      <c r="U17" s="5"/>
      <c r="V17" s="5"/>
      <c r="W17" s="5"/>
    </row>
  </sheetData>
  <mergeCells count="20">
    <mergeCell ref="G15:H15"/>
    <mergeCell ref="B17:I17"/>
    <mergeCell ref="O2:O6"/>
    <mergeCell ref="P2:P6"/>
    <mergeCell ref="E3:F4"/>
    <mergeCell ref="G3:N3"/>
    <mergeCell ref="G4:J4"/>
    <mergeCell ref="K4:L4"/>
    <mergeCell ref="M4:N4"/>
    <mergeCell ref="E5:F5"/>
    <mergeCell ref="G5:H5"/>
    <mergeCell ref="I5:J5"/>
    <mergeCell ref="K5:L5"/>
    <mergeCell ref="M5:N5"/>
    <mergeCell ref="A1:K1"/>
    <mergeCell ref="A2:A6"/>
    <mergeCell ref="B2:B6"/>
    <mergeCell ref="C2:C6"/>
    <mergeCell ref="D2:D6"/>
    <mergeCell ref="E2:N2"/>
  </mergeCells>
  <conditionalFormatting sqref="P2:P6 P8 P10">
    <cfRule type="cellIs" dxfId="0" priority="2" operator="equal">
      <formula>0</formula>
    </cfRule>
  </conditionalFormatting>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41</TotalTime>
  <Application>Microsoft Excel</Application>
  <DocSecurity>0</DocSecurity>
  <ScaleCrop>false</ScaleCrop>
  <HeadingPairs>
    <vt:vector size="2" baseType="variant">
      <vt:variant>
        <vt:lpstr>Φύλλα εργασίας</vt:lpstr>
      </vt:variant>
      <vt:variant>
        <vt:i4>6</vt:i4>
      </vt:variant>
    </vt:vector>
  </HeadingPairs>
  <TitlesOfParts>
    <vt:vector size="6" baseType="lpstr">
      <vt:lpstr>ΠΡΟΥΠΟΛΟΓΙΣΜΟΣ ΑΠΕΥΘ ΑΝΑΘ</vt:lpstr>
      <vt:lpstr>Δ.ΚΕΝΤΡΙΚΗΣ ΚΕΡΚΥΡΑΣ</vt:lpstr>
      <vt:lpstr>ΚΑΤΑΣΚΗΝΩΣΕΙΣ</vt:lpstr>
      <vt:lpstr>ΚΕΝΤΡΟ ΚΟΙΝΟΤΗΤΑΣ</vt:lpstr>
      <vt:lpstr>ΞΕΝΩΝΑΣ</vt:lpstr>
      <vt:lpstr>ΟΜΑΔΑ Β (Α4)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8</cp:revision>
  <cp:lastPrinted>2023-10-03T09:17:28Z</cp:lastPrinted>
  <dcterms:created xsi:type="dcterms:W3CDTF">2017-11-29T14:19:19Z</dcterms:created>
  <dcterms:modified xsi:type="dcterms:W3CDTF">2023-10-03T09:19:00Z</dcterms:modified>
  <dc:language>el-GR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